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firstSheet="1" activeTab="1"/>
  </bookViews>
  <sheets>
    <sheet name="СВОД (апрель 2021) " sheetId="17" state="hidden" r:id="rId1"/>
    <sheet name="СВОД (на 30.06.2022)" sheetId="22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_FilterDatabase" localSheetId="1" hidden="1">'СВОД (на 30.06.2022)'!$A$6:$AC$160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Titles" localSheetId="1">'СВОД (на 30.06.2022)'!$4:$6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  <definedName name="_xlnm.Print_Area" localSheetId="1">'СВОД (на 30.06.2022)'!$A$1:$O$174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1" i="22" l="1"/>
  <c r="I171" i="22"/>
  <c r="J50" i="22"/>
  <c r="J44" i="22"/>
  <c r="I24" i="22"/>
  <c r="J107" i="22" l="1"/>
  <c r="J66" i="22"/>
  <c r="J65" i="22"/>
  <c r="G10" i="22" l="1"/>
  <c r="H157" i="22"/>
  <c r="G105" i="22" l="1"/>
  <c r="H105" i="22"/>
  <c r="F105" i="22"/>
  <c r="J105" i="22" l="1"/>
  <c r="H31" i="22"/>
  <c r="H10" i="22" s="1"/>
  <c r="H51" i="22" l="1"/>
  <c r="I162" i="22" l="1"/>
  <c r="I163" i="22"/>
  <c r="I158" i="22"/>
  <c r="I159" i="22"/>
  <c r="I160" i="22"/>
  <c r="I155" i="22"/>
  <c r="I156" i="22"/>
  <c r="I157" i="22"/>
  <c r="G8" i="22"/>
  <c r="I44" i="22" l="1"/>
  <c r="I16" i="22"/>
  <c r="I17" i="22"/>
  <c r="I15" i="22"/>
  <c r="I164" i="22" l="1"/>
  <c r="I150" i="22"/>
  <c r="I149" i="22"/>
  <c r="I148" i="22"/>
  <c r="I142" i="22"/>
  <c r="I135" i="22"/>
  <c r="I129" i="22"/>
  <c r="I122" i="22"/>
  <c r="I115" i="22"/>
  <c r="I101" i="22"/>
  <c r="I94" i="22"/>
  <c r="I93" i="22"/>
  <c r="I87" i="22"/>
  <c r="I80" i="22"/>
  <c r="I79" i="22"/>
  <c r="I73" i="22"/>
  <c r="I66" i="22"/>
  <c r="I65" i="22"/>
  <c r="I59" i="22"/>
  <c r="I52" i="22"/>
  <c r="I51" i="22"/>
  <c r="I45" i="22"/>
  <c r="I38" i="22"/>
  <c r="I31" i="22"/>
  <c r="I30" i="22"/>
  <c r="I29" i="22"/>
  <c r="F13" i="22" l="1"/>
  <c r="H12" i="22" l="1"/>
  <c r="H13" i="22"/>
  <c r="H11" i="22"/>
  <c r="G77" i="22"/>
  <c r="G84" i="22"/>
  <c r="G91" i="22"/>
  <c r="G98" i="22"/>
  <c r="G112" i="22"/>
  <c r="G119" i="22"/>
  <c r="G126" i="22"/>
  <c r="G133" i="22"/>
  <c r="G140" i="22"/>
  <c r="G147" i="22"/>
  <c r="G154" i="22"/>
  <c r="G161" i="22"/>
  <c r="G168" i="22"/>
  <c r="H126" i="22" l="1"/>
  <c r="H9" i="22"/>
  <c r="F10" i="22"/>
  <c r="F70" i="22"/>
  <c r="F12" i="22" l="1"/>
  <c r="J174" i="22"/>
  <c r="I174" i="22"/>
  <c r="J173" i="22"/>
  <c r="I173" i="22"/>
  <c r="J172" i="22"/>
  <c r="I172" i="22"/>
  <c r="J170" i="22"/>
  <c r="I170" i="22"/>
  <c r="J169" i="22"/>
  <c r="I169" i="22"/>
  <c r="H168" i="22"/>
  <c r="F168" i="22"/>
  <c r="I72" i="22"/>
  <c r="I168" i="22" l="1"/>
  <c r="J168" i="22"/>
  <c r="I114" i="22" l="1"/>
  <c r="I116" i="22"/>
  <c r="G13" i="22" l="1"/>
  <c r="H14" i="22"/>
  <c r="J114" i="22" l="1"/>
  <c r="J17" i="22" l="1"/>
  <c r="J16" i="22"/>
  <c r="J15" i="22"/>
  <c r="O167" i="22"/>
  <c r="J167" i="22"/>
  <c r="I167" i="22"/>
  <c r="O166" i="22"/>
  <c r="J166" i="22"/>
  <c r="I166" i="22"/>
  <c r="O165" i="22"/>
  <c r="J165" i="22"/>
  <c r="I165" i="22"/>
  <c r="O164" i="22"/>
  <c r="J164" i="22"/>
  <c r="O163" i="22"/>
  <c r="J163" i="22"/>
  <c r="O162" i="22"/>
  <c r="J162" i="22"/>
  <c r="H161" i="22"/>
  <c r="F161" i="22"/>
  <c r="O160" i="22"/>
  <c r="J160" i="22"/>
  <c r="O159" i="22"/>
  <c r="J159" i="22"/>
  <c r="O158" i="22"/>
  <c r="J158" i="22"/>
  <c r="O157" i="22"/>
  <c r="J157" i="22"/>
  <c r="O156" i="22"/>
  <c r="J156" i="22"/>
  <c r="O155" i="22"/>
  <c r="J155" i="22"/>
  <c r="H154" i="22"/>
  <c r="I154" i="22" s="1"/>
  <c r="F154" i="22"/>
  <c r="O153" i="22"/>
  <c r="J153" i="22"/>
  <c r="I153" i="22"/>
  <c r="O152" i="22"/>
  <c r="J152" i="22"/>
  <c r="I152" i="22"/>
  <c r="O151" i="22"/>
  <c r="J151" i="22"/>
  <c r="I151" i="22"/>
  <c r="O150" i="22"/>
  <c r="J150" i="22"/>
  <c r="O149" i="22"/>
  <c r="J149" i="22"/>
  <c r="O148" i="22"/>
  <c r="J148" i="22"/>
  <c r="H147" i="22"/>
  <c r="F147" i="22"/>
  <c r="O146" i="22"/>
  <c r="J146" i="22"/>
  <c r="I146" i="22"/>
  <c r="O145" i="22"/>
  <c r="J145" i="22"/>
  <c r="I145" i="22"/>
  <c r="O144" i="22"/>
  <c r="J144" i="22"/>
  <c r="I144" i="22"/>
  <c r="O143" i="22"/>
  <c r="J143" i="22"/>
  <c r="I143" i="22"/>
  <c r="O142" i="22"/>
  <c r="J142" i="22"/>
  <c r="O141" i="22"/>
  <c r="J141" i="22"/>
  <c r="I141" i="22"/>
  <c r="H140" i="22"/>
  <c r="F140" i="22"/>
  <c r="O139" i="22"/>
  <c r="J139" i="22"/>
  <c r="O138" i="22"/>
  <c r="J138" i="22"/>
  <c r="O137" i="22"/>
  <c r="J137" i="22"/>
  <c r="O136" i="22"/>
  <c r="J136" i="22"/>
  <c r="I136" i="22"/>
  <c r="O135" i="22"/>
  <c r="J135" i="22"/>
  <c r="O134" i="22"/>
  <c r="J134" i="22"/>
  <c r="H133" i="22"/>
  <c r="F133" i="22"/>
  <c r="O132" i="22"/>
  <c r="J132" i="22"/>
  <c r="I132" i="22"/>
  <c r="O131" i="22"/>
  <c r="O130" i="22"/>
  <c r="J130" i="22"/>
  <c r="I130" i="22"/>
  <c r="O129" i="22"/>
  <c r="J129" i="22"/>
  <c r="O128" i="22"/>
  <c r="J128" i="22"/>
  <c r="I128" i="22"/>
  <c r="O127" i="22"/>
  <c r="J127" i="22"/>
  <c r="I127" i="22"/>
  <c r="F126" i="22"/>
  <c r="O125" i="22"/>
  <c r="J125" i="22"/>
  <c r="I125" i="22"/>
  <c r="O124" i="22"/>
  <c r="O123" i="22"/>
  <c r="J123" i="22"/>
  <c r="I123" i="22"/>
  <c r="O122" i="22"/>
  <c r="J122" i="22"/>
  <c r="O121" i="22"/>
  <c r="J121" i="22"/>
  <c r="I121" i="22"/>
  <c r="O120" i="22"/>
  <c r="J120" i="22"/>
  <c r="I120" i="22"/>
  <c r="H119" i="22"/>
  <c r="F119" i="22"/>
  <c r="O118" i="22"/>
  <c r="J118" i="22"/>
  <c r="I118" i="22"/>
  <c r="O117" i="22"/>
  <c r="J117" i="22"/>
  <c r="I117" i="22"/>
  <c r="O116" i="22"/>
  <c r="J116" i="22"/>
  <c r="O115" i="22"/>
  <c r="J115" i="22"/>
  <c r="O114" i="22"/>
  <c r="O113" i="22"/>
  <c r="J113" i="22"/>
  <c r="I113" i="22"/>
  <c r="H112" i="22"/>
  <c r="F112" i="22"/>
  <c r="O111" i="22"/>
  <c r="J111" i="22"/>
  <c r="I111" i="22"/>
  <c r="O110" i="22"/>
  <c r="J110" i="22"/>
  <c r="I110" i="22"/>
  <c r="O109" i="22"/>
  <c r="J109" i="22"/>
  <c r="I109" i="22"/>
  <c r="O108" i="22"/>
  <c r="J108" i="22"/>
  <c r="I108" i="22"/>
  <c r="O107" i="22"/>
  <c r="I107" i="22"/>
  <c r="I105" i="22" s="1"/>
  <c r="O106" i="22"/>
  <c r="J106" i="22"/>
  <c r="I106" i="22"/>
  <c r="O104" i="22"/>
  <c r="J104" i="22"/>
  <c r="O103" i="22"/>
  <c r="J103" i="22"/>
  <c r="O102" i="22"/>
  <c r="J102" i="22"/>
  <c r="O101" i="22"/>
  <c r="J101" i="22"/>
  <c r="O100" i="22"/>
  <c r="J100" i="22"/>
  <c r="O99" i="22"/>
  <c r="J99" i="22"/>
  <c r="H98" i="22"/>
  <c r="F98" i="22"/>
  <c r="O97" i="22"/>
  <c r="J97" i="22"/>
  <c r="I97" i="22"/>
  <c r="O96" i="22"/>
  <c r="J96" i="22"/>
  <c r="I96" i="22"/>
  <c r="O95" i="22"/>
  <c r="J95" i="22"/>
  <c r="I95" i="22"/>
  <c r="O94" i="22"/>
  <c r="J94" i="22"/>
  <c r="O93" i="22"/>
  <c r="J93" i="22"/>
  <c r="O92" i="22"/>
  <c r="J92" i="22"/>
  <c r="I92" i="22"/>
  <c r="H91" i="22"/>
  <c r="F91" i="22"/>
  <c r="O90" i="22"/>
  <c r="J90" i="22"/>
  <c r="I90" i="22"/>
  <c r="O89" i="22"/>
  <c r="J89" i="22"/>
  <c r="I89" i="22"/>
  <c r="O88" i="22"/>
  <c r="J88" i="22"/>
  <c r="O87" i="22"/>
  <c r="J87" i="22"/>
  <c r="O86" i="22"/>
  <c r="J86" i="22"/>
  <c r="I86" i="22"/>
  <c r="O85" i="22"/>
  <c r="J85" i="22"/>
  <c r="I85" i="22"/>
  <c r="H84" i="22"/>
  <c r="F84" i="22"/>
  <c r="O83" i="22"/>
  <c r="J83" i="22"/>
  <c r="I83" i="22"/>
  <c r="O82" i="22"/>
  <c r="I82" i="22"/>
  <c r="O81" i="22"/>
  <c r="J81" i="22"/>
  <c r="I81" i="22"/>
  <c r="O80" i="22"/>
  <c r="J80" i="22"/>
  <c r="O79" i="22"/>
  <c r="J79" i="22"/>
  <c r="O78" i="22"/>
  <c r="J78" i="22"/>
  <c r="I78" i="22"/>
  <c r="H77" i="22"/>
  <c r="F77" i="22"/>
  <c r="O76" i="22"/>
  <c r="J76" i="22"/>
  <c r="O75" i="22"/>
  <c r="J75" i="22"/>
  <c r="I75" i="22"/>
  <c r="O74" i="22"/>
  <c r="J74" i="22"/>
  <c r="I74" i="22"/>
  <c r="O73" i="22"/>
  <c r="J73" i="22"/>
  <c r="O72" i="22"/>
  <c r="J72" i="22"/>
  <c r="O71" i="22"/>
  <c r="J71" i="22"/>
  <c r="I71" i="22"/>
  <c r="H70" i="22"/>
  <c r="G70" i="22"/>
  <c r="O69" i="22"/>
  <c r="J69" i="22"/>
  <c r="I69" i="22"/>
  <c r="O68" i="22"/>
  <c r="J68" i="22"/>
  <c r="I68" i="22"/>
  <c r="O67" i="22"/>
  <c r="J67" i="22"/>
  <c r="I67" i="22"/>
  <c r="O66" i="22"/>
  <c r="O65" i="22"/>
  <c r="O64" i="22"/>
  <c r="J64" i="22"/>
  <c r="I64" i="22"/>
  <c r="H63" i="22"/>
  <c r="J63" i="22" s="1"/>
  <c r="G63" i="22"/>
  <c r="F63" i="22"/>
  <c r="O62" i="22"/>
  <c r="J62" i="22"/>
  <c r="O61" i="22"/>
  <c r="J61" i="22"/>
  <c r="O60" i="22"/>
  <c r="J60" i="22"/>
  <c r="O59" i="22"/>
  <c r="J59" i="22"/>
  <c r="O58" i="22"/>
  <c r="J58" i="22"/>
  <c r="O57" i="22"/>
  <c r="J57" i="22"/>
  <c r="I57" i="22"/>
  <c r="H56" i="22"/>
  <c r="G56" i="22"/>
  <c r="F56" i="22"/>
  <c r="O55" i="22"/>
  <c r="J55" i="22"/>
  <c r="O54" i="22"/>
  <c r="J54" i="22"/>
  <c r="O53" i="22"/>
  <c r="J53" i="22"/>
  <c r="O52" i="22"/>
  <c r="J52" i="22"/>
  <c r="O51" i="22"/>
  <c r="J51" i="22"/>
  <c r="O50" i="22"/>
  <c r="I50" i="22"/>
  <c r="H49" i="22"/>
  <c r="G49" i="22"/>
  <c r="F49" i="22"/>
  <c r="O48" i="22"/>
  <c r="J48" i="22"/>
  <c r="I48" i="22"/>
  <c r="O47" i="22"/>
  <c r="J47" i="22"/>
  <c r="I47" i="22"/>
  <c r="O46" i="22"/>
  <c r="J46" i="22"/>
  <c r="I46" i="22"/>
  <c r="O45" i="22"/>
  <c r="J45" i="22"/>
  <c r="O44" i="22"/>
  <c r="O43" i="22"/>
  <c r="J43" i="22"/>
  <c r="I43" i="22"/>
  <c r="H42" i="22"/>
  <c r="G42" i="22"/>
  <c r="F42" i="22"/>
  <c r="O41" i="22"/>
  <c r="J41" i="22"/>
  <c r="I41" i="22"/>
  <c r="O40" i="22"/>
  <c r="J40" i="22"/>
  <c r="I40" i="22"/>
  <c r="O39" i="22"/>
  <c r="J39" i="22"/>
  <c r="I39" i="22"/>
  <c r="O38" i="22"/>
  <c r="J38" i="22"/>
  <c r="O37" i="22"/>
  <c r="I37" i="22"/>
  <c r="O36" i="22"/>
  <c r="J36" i="22"/>
  <c r="I36" i="22"/>
  <c r="H35" i="22"/>
  <c r="G35" i="22"/>
  <c r="F35" i="22"/>
  <c r="O34" i="22"/>
  <c r="J34" i="22"/>
  <c r="I34" i="22"/>
  <c r="O33" i="22"/>
  <c r="J33" i="22"/>
  <c r="I33" i="22"/>
  <c r="O32" i="22"/>
  <c r="J32" i="22"/>
  <c r="I32" i="22"/>
  <c r="O31" i="22"/>
  <c r="J31" i="22"/>
  <c r="O30" i="22"/>
  <c r="J30" i="22"/>
  <c r="O29" i="22"/>
  <c r="J29" i="22"/>
  <c r="H28" i="22"/>
  <c r="G28" i="22"/>
  <c r="F28" i="22"/>
  <c r="O27" i="22"/>
  <c r="J27" i="22"/>
  <c r="O26" i="22"/>
  <c r="J26" i="22"/>
  <c r="O25" i="22"/>
  <c r="J25" i="22"/>
  <c r="O24" i="22"/>
  <c r="J24" i="22"/>
  <c r="O23" i="22"/>
  <c r="J23" i="22"/>
  <c r="I23" i="22"/>
  <c r="O22" i="22"/>
  <c r="J22" i="22"/>
  <c r="I22" i="22"/>
  <c r="H21" i="22"/>
  <c r="G21" i="22"/>
  <c r="I21" i="22" s="1"/>
  <c r="F21" i="22"/>
  <c r="O20" i="22"/>
  <c r="J20" i="22"/>
  <c r="I20" i="22"/>
  <c r="O19" i="22"/>
  <c r="J19" i="22"/>
  <c r="I19" i="22"/>
  <c r="O18" i="22"/>
  <c r="J18" i="22"/>
  <c r="I18" i="22"/>
  <c r="O17" i="22"/>
  <c r="O16" i="22"/>
  <c r="O15" i="22"/>
  <c r="F14" i="22"/>
  <c r="G12" i="22"/>
  <c r="G11" i="22"/>
  <c r="F11" i="22"/>
  <c r="F9" i="22"/>
  <c r="H8" i="22"/>
  <c r="F8" i="22"/>
  <c r="M7" i="22"/>
  <c r="I28" i="22" l="1"/>
  <c r="J28" i="22"/>
  <c r="I8" i="22"/>
  <c r="H7" i="22"/>
  <c r="J8" i="22"/>
  <c r="F7" i="22"/>
  <c r="I42" i="22"/>
  <c r="I12" i="22"/>
  <c r="O119" i="22"/>
  <c r="I11" i="22"/>
  <c r="I13" i="22"/>
  <c r="J49" i="22"/>
  <c r="O28" i="22"/>
  <c r="O63" i="22"/>
  <c r="J84" i="22"/>
  <c r="J56" i="22"/>
  <c r="O12" i="22"/>
  <c r="J140" i="22"/>
  <c r="O154" i="22"/>
  <c r="O11" i="22"/>
  <c r="O84" i="22"/>
  <c r="J77" i="22"/>
  <c r="I49" i="22"/>
  <c r="O49" i="22"/>
  <c r="I35" i="22"/>
  <c r="J161" i="22"/>
  <c r="I161" i="22"/>
  <c r="O161" i="22"/>
  <c r="J42" i="22"/>
  <c r="O42" i="22"/>
  <c r="O35" i="22"/>
  <c r="J154" i="22"/>
  <c r="I147" i="22"/>
  <c r="J147" i="22"/>
  <c r="O147" i="22"/>
  <c r="O133" i="22"/>
  <c r="I133" i="22"/>
  <c r="J133" i="22"/>
  <c r="O126" i="22"/>
  <c r="I126" i="22"/>
  <c r="I119" i="22"/>
  <c r="J112" i="22"/>
  <c r="O105" i="22"/>
  <c r="J98" i="22"/>
  <c r="O91" i="22"/>
  <c r="J91" i="22"/>
  <c r="I91" i="22"/>
  <c r="J12" i="22"/>
  <c r="J70" i="22"/>
  <c r="I63" i="22"/>
  <c r="I56" i="22"/>
  <c r="J21" i="22"/>
  <c r="O21" i="22"/>
  <c r="O13" i="22"/>
  <c r="O8" i="22"/>
  <c r="O9" i="22"/>
  <c r="O14" i="22"/>
  <c r="G9" i="22"/>
  <c r="G14" i="22"/>
  <c r="O10" i="22"/>
  <c r="I70" i="22"/>
  <c r="J11" i="22"/>
  <c r="J13" i="22"/>
  <c r="J35" i="22"/>
  <c r="O56" i="22"/>
  <c r="O70" i="22"/>
  <c r="O77" i="22"/>
  <c r="I84" i="22"/>
  <c r="O98" i="22"/>
  <c r="O112" i="22"/>
  <c r="J119" i="22"/>
  <c r="J126" i="22"/>
  <c r="O140" i="22"/>
  <c r="I77" i="22"/>
  <c r="I98" i="22"/>
  <c r="I112" i="22"/>
  <c r="I140" i="22"/>
  <c r="J14" i="22" l="1"/>
  <c r="I14" i="22"/>
  <c r="J9" i="22"/>
  <c r="I9" i="22"/>
  <c r="J10" i="22"/>
  <c r="G7" i="22"/>
  <c r="I10" i="22"/>
  <c r="O7" i="22"/>
  <c r="J7" i="22" l="1"/>
  <c r="I7" i="22"/>
  <c r="F111" i="17"/>
  <c r="G111" i="17"/>
  <c r="H111" i="17"/>
  <c r="E111" i="17"/>
  <c r="E71" i="17" l="1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I167" i="19" s="1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I159" i="19" s="1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J143" i="19" s="1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I175" i="19" l="1"/>
  <c r="J151" i="19"/>
  <c r="H12" i="19"/>
  <c r="H11" i="19"/>
  <c r="H13" i="19"/>
  <c r="I127" i="19"/>
  <c r="J135" i="19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J7" i="19" l="1"/>
  <c r="I7" i="19"/>
  <c r="H7" i="19"/>
  <c r="L190" i="17" l="1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L175" i="17" s="1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L167" i="17" s="1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H127" i="17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J127" i="17" l="1"/>
  <c r="I159" i="17"/>
  <c r="K143" i="17"/>
  <c r="K151" i="17"/>
  <c r="K127" i="17"/>
  <c r="K135" i="17"/>
  <c r="I103" i="17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7" i="17" l="1"/>
  <c r="J7" i="17"/>
  <c r="K7" i="17"/>
  <c r="I7" i="17"/>
  <c r="H10" i="15" l="1"/>
  <c r="H9" i="15"/>
  <c r="H8" i="15"/>
  <c r="E13" i="15"/>
  <c r="H7" i="15" l="1"/>
  <c r="K128" i="15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G135" i="15"/>
  <c r="F135" i="15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87" i="15" l="1"/>
  <c r="I11" i="15"/>
  <c r="K135" i="15"/>
  <c r="K151" i="15"/>
  <c r="J135" i="15"/>
  <c r="K111" i="15"/>
  <c r="J103" i="15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" i="15" l="1"/>
  <c r="I7" i="15"/>
  <c r="L7" i="15"/>
  <c r="J7" i="15"/>
</calcChain>
</file>

<file path=xl/sharedStrings.xml><?xml version="1.0" encoding="utf-8"?>
<sst xmlns="http://schemas.openxmlformats.org/spreadsheetml/2006/main" count="995" uniqueCount="96">
  <si>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</si>
  <si>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</si>
  <si>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</si>
  <si>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</si>
  <si>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</si>
  <si>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</si>
  <si>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</si>
  <si>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</si>
  <si>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</si>
  <si>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</si>
  <si>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</si>
  <si>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</si>
  <si>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</si>
  <si>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</si>
  <si>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</si>
  <si>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</si>
  <si>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</si>
  <si>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</si>
  <si>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</si>
  <si>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</si>
  <si>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</si>
  <si>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</si>
  <si>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</si>
  <si>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</si>
  <si>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</si>
  <si>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</si>
  <si>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</si>
  <si>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</si>
  <si>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</si>
  <si>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</si>
  <si>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</si>
  <si>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</si>
  <si>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</si>
  <si>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</si>
  <si>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</si>
  <si>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</si>
  <si>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</si>
  <si>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</si>
  <si>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</si>
  <si>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</si>
  <si>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</si>
  <si>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</si>
  <si>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</si>
  <si>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</si>
  <si>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</si>
  <si>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</si>
  <si>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</si>
  <si>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</si>
  <si>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</si>
  <si>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</si>
  <si>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</si>
  <si>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</si>
  <si>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</si>
  <si>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</si>
  <si>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</si>
  <si>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</si>
  <si>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</si>
  <si>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</si>
  <si>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</si>
  <si>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</si>
  <si>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</si>
  <si>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</si>
  <si>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</si>
  <si>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</si>
  <si>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</si>
  <si>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</si>
  <si>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</si>
  <si>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</si>
  <si>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</si>
  <si>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</si>
  <si>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</si>
  <si>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</si>
  <si>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</si>
  <si>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</si>
  <si>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</si>
  <si>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</si>
  <si>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Председатель комитета по экономической политике и предпринимательству,
Катышева Ю.Р.
250179
</t>
  </si>
  <si>
    <t xml:space="preserve">                -   </t>
  </si>
  <si>
    <t xml:space="preserve">                         -    </t>
  </si>
  <si>
    <t>Заместитель председателя комитета по культуре
Ковалевская Е.А. 
316415</t>
  </si>
  <si>
    <t xml:space="preserve">Начальник управления отчетности и программно-целевого планирования –  главный бухгалтер АНР,
Т.А.Пятигор
</t>
  </si>
  <si>
    <t>Утвержденный/уточненный  план на 2022 год</t>
  </si>
  <si>
    <t xml:space="preserve">Укрепление общественного здоровья населения Нефтеюганского района на 2021 – 2025 годы
</t>
  </si>
  <si>
    <t>Заместитель директора МКУ УПОДУКС
Венедиктов К.В.
31-64-13</t>
  </si>
  <si>
    <t>Всего 23</t>
  </si>
  <si>
    <t>Заместители директора департамента финансов:
Курова Н.В.
250196</t>
  </si>
  <si>
    <t xml:space="preserve">Начальник отдела  по опеке и попечительству,
Кулага Е.Л.
247606
</t>
  </si>
  <si>
    <t>на 30.06.2022 год</t>
  </si>
  <si>
    <t>9
= гр.8 - гр.7</t>
  </si>
  <si>
    <t>11</t>
  </si>
  <si>
    <t>Причины отклонения (внешние и внутренние факторы, обусловивишие неисполнение плана)</t>
  </si>
  <si>
    <t>12</t>
  </si>
  <si>
    <t>Наименование целевого показателя, план/факт</t>
  </si>
  <si>
    <t>Результаты реализации, причины отклонения, (внешние факторы обусловивишие неисполнение/перевыполнение показателей). Достижение целевых показателей (план/факт)</t>
  </si>
  <si>
    <t xml:space="preserve">Наименование муниципальной программы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</si>
  <si>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 103,6 %  к комплексному плану.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</si>
</sst>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-* #,##0.0\ _₽_-;\-* #,##0.0\ _₽_-;_-* &quot;-&quot;\ _₽_-;_-@_-"/>
    <numFmt numFmtId="169" formatCode="_-* #,##0.0\ _₽_-;\-* #,##0.0\ _₽_-;_-* &quot;-&quot;??\ _₽_-;_-@_-"/>
    <numFmt numFmtId="170" formatCode="_-* #,##0.0_р_._-;\-* #,##0.0_р_._-;_-* &quot;-&quot;?_р_._-;_-@_-"/>
    <numFmt numFmtId="171" formatCode="_-* #,##0.0_р_._-;\-* #,##0.0_р_._-;_-* &quot;-&quot;??_р_._-;_-@_-"/>
    <numFmt numFmtId="172" formatCode="_-* #,##0.000_р_._-;\-* #,##0.000_р_._-;_-* &quot;-&quot;???_р_._-;_-@_-"/>
    <numFmt numFmtId="173" formatCode="#,##0.0_ ;\-#,##0.0\ "/>
    <numFmt numFmtId="174" formatCode="_-* #,##0.0000\ _₽_-;\-* #,##0.0000\ _₽_-;_-* &quot;-&quot;\ _₽_-;_-@_-"/>
    <numFmt numFmtId="175" formatCode="_-* #,##0.0\ _₽_-;\-* #,##0.0\ _₽_-;_-* &quot;-&quot;?????\ _₽_-;_-@_-"/>
    <numFmt numFmtId="176" formatCode="_(* #,##0.00_);_(* \(#,##0.00\);_(* &quot;-&quot;??_);_(@_)"/>
    <numFmt numFmtId="177" formatCode="_-* #,##0.00\ _₽_-;\-* #,##0.00\ _₽_-;_-* &quot;-&quot;?\ _₽_-;_-@_-"/>
    <numFmt numFmtId="178" formatCode="_-* #,##0.00\ _₽_-;\-* #,##0.00\ _₽_-;_-* &quot;-&quot;\ _₽_-;_-@_-"/>
    <numFmt numFmtId="179" formatCode="#,##0.00_ ;\-#,##0.00\ "/>
    <numFmt numFmtId="180" formatCode="_-* #,##0.00000\ _₽_-;\-* #,##0.00000\ _₽_-;_-* &quot;-&quot;?\ _₽_-;_-@_-"/>
    <numFmt numFmtId="181" formatCode="#,##0.00000_ ;\-#,##0.00000\ "/>
    <numFmt numFmtId="182" formatCode="#,##0.00_р_."/>
    <numFmt numFmtId="183" formatCode="#,##0.0\ _₽"/>
    <numFmt numFmtId="184" formatCode="#,##0.00\ _₽"/>
    <numFmt numFmtId="185" formatCode="_-* #,##0.00\ _₽_-;\-* #,##0.00\ _₽_-;_-* &quot;-&quot;?????\ _₽_-;_-@_-"/>
    <numFmt numFmtId="186" formatCode="#,##0.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3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866">
    <xf numFmtId="0" fontId="0" fillId="0" borderId="0"/>
    <xf numFmtId="43" fontId="26" fillId="0" borderId="0" applyFont="0" applyFill="0" applyBorder="0" applyAlignment="0" applyProtection="0"/>
    <xf numFmtId="0" fontId="25" fillId="0" borderId="0"/>
    <xf numFmtId="0" fontId="38" fillId="0" borderId="0"/>
    <xf numFmtId="166" fontId="38" fillId="0" borderId="0" applyFont="0" applyFill="0" applyBorder="0" applyAlignment="0" applyProtection="0"/>
    <xf numFmtId="0" fontId="25" fillId="0" borderId="0"/>
    <xf numFmtId="0" fontId="25" fillId="0" borderId="0"/>
    <xf numFmtId="166" fontId="38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5" fillId="0" borderId="0"/>
    <xf numFmtId="166" fontId="4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3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45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59">
    <xf numFmtId="0" fontId="0" fillId="0" borderId="0" xfId="0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41" fillId="0" borderId="1" xfId="2" applyFont="1" applyFill="1" applyBorder="1" applyAlignment="1">
      <alignment horizontal="center" vertical="center" textRotation="90" wrapText="1"/>
    </xf>
    <xf numFmtId="0" fontId="42" fillId="0" borderId="0" xfId="2" applyFont="1"/>
    <xf numFmtId="0" fontId="34" fillId="0" borderId="0" xfId="2" applyFont="1"/>
    <xf numFmtId="0" fontId="43" fillId="0" borderId="0" xfId="2" applyFont="1"/>
    <xf numFmtId="16" fontId="37" fillId="5" borderId="1" xfId="2" applyNumberFormat="1" applyFont="1" applyFill="1" applyBorder="1" applyAlignment="1">
      <alignment horizontal="center" vertical="center" textRotation="90" wrapText="1"/>
    </xf>
    <xf numFmtId="16" fontId="37" fillId="5" borderId="1" xfId="5" applyNumberFormat="1" applyFont="1" applyFill="1" applyBorder="1" applyAlignment="1">
      <alignment horizontal="center" vertical="center" textRotation="90" wrapText="1"/>
    </xf>
    <xf numFmtId="0" fontId="37" fillId="5" borderId="1" xfId="5" applyFont="1" applyFill="1" applyBorder="1" applyAlignment="1">
      <alignment horizontal="center" vertical="center" textRotation="90" wrapText="1"/>
    </xf>
    <xf numFmtId="0" fontId="37" fillId="5" borderId="1" xfId="2" applyFont="1" applyFill="1" applyBorder="1" applyAlignment="1">
      <alignment horizontal="center" vertical="center" textRotation="90" wrapText="1"/>
    </xf>
    <xf numFmtId="0" fontId="42" fillId="0" borderId="0" xfId="0" applyFont="1"/>
    <xf numFmtId="167" fontId="42" fillId="0" borderId="0" xfId="0" applyNumberFormat="1" applyFont="1"/>
    <xf numFmtId="0" fontId="46" fillId="0" borderId="0" xfId="0" applyFont="1"/>
    <xf numFmtId="0" fontId="47" fillId="0" borderId="0" xfId="0" applyFont="1"/>
    <xf numFmtId="167" fontId="48" fillId="4" borderId="1" xfId="4" applyNumberFormat="1" applyFont="1" applyFill="1" applyBorder="1" applyAlignment="1">
      <alignment horizontal="right" vertical="center" wrapText="1"/>
    </xf>
    <xf numFmtId="167" fontId="49" fillId="5" borderId="1" xfId="4" applyNumberFormat="1" applyFont="1" applyFill="1" applyBorder="1" applyAlignment="1">
      <alignment horizontal="right" vertical="center" wrapText="1"/>
    </xf>
    <xf numFmtId="167" fontId="48" fillId="0" borderId="1" xfId="4" applyNumberFormat="1" applyFont="1" applyFill="1" applyBorder="1" applyAlignment="1">
      <alignment horizontal="right" vertical="center" wrapText="1"/>
    </xf>
    <xf numFmtId="168" fontId="49" fillId="5" borderId="1" xfId="8" applyNumberFormat="1" applyFont="1" applyFill="1" applyBorder="1" applyAlignment="1">
      <alignment horizontal="right" vertical="center" wrapText="1"/>
    </xf>
    <xf numFmtId="167" fontId="48" fillId="3" borderId="1" xfId="4" applyNumberFormat="1" applyFont="1" applyFill="1" applyBorder="1" applyAlignment="1">
      <alignment horizontal="right" vertical="center" wrapText="1"/>
    </xf>
    <xf numFmtId="43" fontId="48" fillId="4" borderId="1" xfId="4" applyNumberFormat="1" applyFont="1" applyFill="1" applyBorder="1" applyAlignment="1">
      <alignment horizontal="right" vertical="center" wrapText="1"/>
    </xf>
    <xf numFmtId="173" fontId="48" fillId="4" borderId="1" xfId="4" applyNumberFormat="1" applyFont="1" applyFill="1" applyBorder="1" applyAlignment="1">
      <alignment horizontal="right" vertical="center" wrapText="1"/>
    </xf>
    <xf numFmtId="173" fontId="48" fillId="4" borderId="1" xfId="1" applyNumberFormat="1" applyFont="1" applyFill="1" applyBorder="1" applyAlignment="1">
      <alignment horizontal="right" vertical="center" wrapText="1"/>
    </xf>
    <xf numFmtId="0" fontId="46" fillId="0" borderId="0" xfId="2" applyFont="1"/>
    <xf numFmtId="0" fontId="51" fillId="0" borderId="0" xfId="2" applyFont="1"/>
    <xf numFmtId="0" fontId="52" fillId="0" borderId="0" xfId="2" applyFont="1"/>
    <xf numFmtId="0" fontId="40" fillId="2" borderId="1" xfId="2" applyFont="1" applyFill="1" applyBorder="1" applyAlignment="1">
      <alignment horizontal="center" vertical="center" wrapText="1"/>
    </xf>
    <xf numFmtId="49" fontId="40" fillId="2" borderId="1" xfId="2" applyNumberFormat="1" applyFont="1" applyFill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/>
    </xf>
    <xf numFmtId="0" fontId="40" fillId="0" borderId="0" xfId="0" applyFont="1" applyAlignment="1">
      <alignment wrapText="1"/>
    </xf>
    <xf numFmtId="179" fontId="49" fillId="5" borderId="1" xfId="7" applyNumberFormat="1" applyFont="1" applyFill="1" applyBorder="1" applyAlignment="1">
      <alignment horizontal="right" vertical="center" wrapText="1"/>
    </xf>
    <xf numFmtId="179" fontId="49" fillId="5" borderId="1" xfId="8" applyNumberFormat="1" applyFont="1" applyFill="1" applyBorder="1" applyAlignment="1">
      <alignment horizontal="right" vertical="center" wrapText="1"/>
    </xf>
    <xf numFmtId="179" fontId="48" fillId="0" borderId="1" xfId="4" applyNumberFormat="1" applyFont="1" applyFill="1" applyBorder="1" applyAlignment="1">
      <alignment horizontal="right" vertical="center" wrapText="1"/>
    </xf>
    <xf numFmtId="167" fontId="57" fillId="4" borderId="1" xfId="4" applyNumberFormat="1" applyFont="1" applyFill="1" applyBorder="1" applyAlignment="1">
      <alignment horizontal="right" vertical="center" wrapText="1"/>
    </xf>
    <xf numFmtId="168" fontId="57" fillId="4" borderId="1" xfId="4" applyNumberFormat="1" applyFont="1" applyFill="1" applyBorder="1" applyAlignment="1">
      <alignment horizontal="right" vertical="center" wrapText="1"/>
    </xf>
    <xf numFmtId="167" fontId="56" fillId="5" borderId="1" xfId="4" applyNumberFormat="1" applyFont="1" applyFill="1" applyBorder="1" applyAlignment="1">
      <alignment horizontal="right" vertical="center" wrapText="1"/>
    </xf>
    <xf numFmtId="168" fontId="56" fillId="5" borderId="1" xfId="8" applyNumberFormat="1" applyFont="1" applyFill="1" applyBorder="1" applyAlignment="1">
      <alignment horizontal="right" vertical="center" wrapText="1"/>
    </xf>
    <xf numFmtId="167" fontId="57" fillId="0" borderId="1" xfId="4" applyNumberFormat="1" applyFont="1" applyFill="1" applyBorder="1" applyAlignment="1">
      <alignment horizontal="right" vertical="center" wrapText="1"/>
    </xf>
    <xf numFmtId="180" fontId="56" fillId="3" borderId="1" xfId="7" applyNumberFormat="1" applyFont="1" applyFill="1" applyBorder="1" applyAlignment="1">
      <alignment horizontal="right" vertical="center" wrapText="1"/>
    </xf>
    <xf numFmtId="167" fontId="56" fillId="3" borderId="1" xfId="7" applyNumberFormat="1" applyFont="1" applyFill="1" applyBorder="1" applyAlignment="1">
      <alignment horizontal="right" vertical="center" wrapText="1"/>
    </xf>
    <xf numFmtId="168" fontId="56" fillId="5" borderId="1" xfId="1" applyNumberFormat="1" applyFont="1" applyFill="1" applyBorder="1" applyAlignment="1">
      <alignment horizontal="right" vertical="center" wrapText="1"/>
    </xf>
    <xf numFmtId="167" fontId="56" fillId="5" borderId="1" xfId="2" applyNumberFormat="1" applyFont="1" applyFill="1" applyBorder="1" applyAlignment="1">
      <alignment horizontal="right" vertical="center" wrapText="1"/>
    </xf>
    <xf numFmtId="169" fontId="56" fillId="0" borderId="1" xfId="4" applyNumberFormat="1" applyFont="1" applyFill="1" applyBorder="1" applyAlignment="1">
      <alignment horizontal="right" vertical="center" wrapText="1"/>
    </xf>
    <xf numFmtId="168" fontId="56" fillId="5" borderId="1" xfId="4" applyNumberFormat="1" applyFont="1" applyFill="1" applyBorder="1" applyAlignment="1">
      <alignment horizontal="right" vertical="center" wrapText="1"/>
    </xf>
    <xf numFmtId="173" fontId="57" fillId="4" borderId="1" xfId="1" applyNumberFormat="1" applyFont="1" applyFill="1" applyBorder="1" applyAlignment="1">
      <alignment horizontal="right" vertical="center" wrapText="1"/>
    </xf>
    <xf numFmtId="43" fontId="57" fillId="4" borderId="1" xfId="4" applyNumberFormat="1" applyFont="1" applyFill="1" applyBorder="1" applyAlignment="1">
      <alignment horizontal="right" vertical="center" wrapText="1"/>
    </xf>
    <xf numFmtId="169" fontId="57" fillId="4" borderId="1" xfId="4" applyNumberFormat="1" applyFont="1" applyFill="1" applyBorder="1" applyAlignment="1">
      <alignment horizontal="right" vertical="center" wrapText="1"/>
    </xf>
    <xf numFmtId="167" fontId="56" fillId="0" borderId="1" xfId="4" applyNumberFormat="1" applyFont="1" applyFill="1" applyBorder="1" applyAlignment="1">
      <alignment horizontal="right" vertical="center" wrapText="1"/>
    </xf>
    <xf numFmtId="169" fontId="56" fillId="0" borderId="1" xfId="8" applyNumberFormat="1" applyFont="1" applyFill="1" applyBorder="1" applyAlignment="1">
      <alignment horizontal="right" vertical="center" wrapText="1"/>
    </xf>
    <xf numFmtId="169" fontId="57" fillId="0" borderId="1" xfId="4" applyNumberFormat="1" applyFont="1" applyFill="1" applyBorder="1" applyAlignment="1">
      <alignment horizontal="right" vertical="center" wrapText="1"/>
    </xf>
    <xf numFmtId="168" fontId="56" fillId="3" borderId="1" xfId="4" applyNumberFormat="1" applyFont="1" applyFill="1" applyBorder="1" applyAlignment="1">
      <alignment horizontal="center" vertical="center" wrapText="1"/>
    </xf>
    <xf numFmtId="173" fontId="56" fillId="0" borderId="1" xfId="8" applyNumberFormat="1" applyFont="1" applyFill="1" applyBorder="1" applyAlignment="1">
      <alignment horizontal="right" vertical="center" wrapText="1"/>
    </xf>
    <xf numFmtId="168" fontId="56" fillId="5" borderId="1" xfId="4" applyNumberFormat="1" applyFont="1" applyFill="1" applyBorder="1" applyAlignment="1">
      <alignment horizontal="center" vertical="center" wrapText="1"/>
    </xf>
    <xf numFmtId="168" fontId="56" fillId="0" borderId="1" xfId="4" applyNumberFormat="1" applyFont="1" applyFill="1" applyBorder="1" applyAlignment="1">
      <alignment horizontal="center" vertical="center" wrapText="1"/>
    </xf>
    <xf numFmtId="169" fontId="56" fillId="0" borderId="1" xfId="1" applyNumberFormat="1" applyFont="1" applyFill="1" applyBorder="1" applyAlignment="1">
      <alignment horizontal="right" vertical="center" wrapText="1"/>
    </xf>
    <xf numFmtId="167" fontId="56" fillId="0" borderId="1" xfId="2" applyNumberFormat="1" applyFont="1" applyFill="1" applyBorder="1" applyAlignment="1">
      <alignment horizontal="right" vertical="center" wrapText="1"/>
    </xf>
    <xf numFmtId="169" fontId="56" fillId="5" borderId="1" xfId="1" applyNumberFormat="1" applyFont="1" applyFill="1" applyBorder="1" applyAlignment="1">
      <alignment horizontal="right" vertical="center" wrapText="1"/>
    </xf>
    <xf numFmtId="168" fontId="56" fillId="3" borderId="1" xfId="8" applyNumberFormat="1" applyFont="1" applyFill="1" applyBorder="1" applyAlignment="1">
      <alignment horizontal="right" vertical="center" wrapText="1"/>
    </xf>
    <xf numFmtId="167" fontId="57" fillId="3" borderId="1" xfId="4" applyNumberFormat="1" applyFont="1" applyFill="1" applyBorder="1" applyAlignment="1">
      <alignment horizontal="right" vertical="center" wrapText="1"/>
    </xf>
    <xf numFmtId="169" fontId="57" fillId="3" borderId="1" xfId="4" applyNumberFormat="1" applyFont="1" applyFill="1" applyBorder="1" applyAlignment="1">
      <alignment horizontal="right" vertical="center" wrapText="1"/>
    </xf>
    <xf numFmtId="173" fontId="56" fillId="3" borderId="1" xfId="4" applyNumberFormat="1" applyFont="1" applyFill="1" applyBorder="1" applyAlignment="1">
      <alignment horizontal="right" vertical="center" wrapText="1"/>
    </xf>
    <xf numFmtId="169" fontId="56" fillId="3" borderId="1" xfId="9483" applyNumberFormat="1" applyFont="1" applyFill="1" applyBorder="1" applyAlignment="1">
      <alignment horizontal="right" vertical="center" wrapText="1"/>
    </xf>
    <xf numFmtId="167" fontId="56" fillId="3" borderId="1" xfId="4" applyNumberFormat="1" applyFont="1" applyFill="1" applyBorder="1" applyAlignment="1">
      <alignment horizontal="right" vertical="center" wrapText="1"/>
    </xf>
    <xf numFmtId="173" fontId="56" fillId="5" borderId="1" xfId="1" applyNumberFormat="1" applyFont="1" applyFill="1" applyBorder="1" applyAlignment="1">
      <alignment horizontal="right" vertical="center" wrapText="1"/>
    </xf>
    <xf numFmtId="167" fontId="56" fillId="0" borderId="1" xfId="4" applyNumberFormat="1" applyFont="1" applyBorder="1" applyAlignment="1">
      <alignment horizontal="right" vertical="center" wrapText="1"/>
    </xf>
    <xf numFmtId="173" fontId="57" fillId="4" borderId="1" xfId="4" applyNumberFormat="1" applyFont="1" applyFill="1" applyBorder="1" applyAlignment="1">
      <alignment horizontal="right" vertical="center" wrapText="1"/>
    </xf>
    <xf numFmtId="167" fontId="58" fillId="0" borderId="1" xfId="0" applyNumberFormat="1" applyFont="1" applyBorder="1" applyAlignment="1">
      <alignment vertical="center" wrapText="1"/>
    </xf>
    <xf numFmtId="167" fontId="56" fillId="3" borderId="1" xfId="2" applyNumberFormat="1" applyFont="1" applyFill="1" applyBorder="1" applyAlignment="1">
      <alignment horizontal="right" vertical="center" wrapText="1"/>
    </xf>
    <xf numFmtId="168" fontId="56" fillId="3" borderId="1" xfId="4" applyNumberFormat="1" applyFont="1" applyFill="1" applyBorder="1" applyAlignment="1">
      <alignment horizontal="right" vertical="center" wrapText="1"/>
    </xf>
    <xf numFmtId="169" fontId="56" fillId="5" borderId="1" xfId="9483" applyNumberFormat="1" applyFont="1" applyFill="1" applyBorder="1" applyAlignment="1">
      <alignment horizontal="right" vertical="center" wrapText="1"/>
    </xf>
    <xf numFmtId="168" fontId="56" fillId="0" borderId="1" xfId="1" applyNumberFormat="1" applyFont="1" applyFill="1" applyBorder="1" applyAlignment="1">
      <alignment horizontal="right" vertical="center" wrapText="1"/>
    </xf>
    <xf numFmtId="167" fontId="56" fillId="0" borderId="1" xfId="7" applyNumberFormat="1" applyFont="1" applyBorder="1" applyAlignment="1">
      <alignment horizontal="right" vertical="center" wrapText="1"/>
    </xf>
    <xf numFmtId="168" fontId="56" fillId="0" borderId="1" xfId="4" applyNumberFormat="1" applyFont="1" applyFill="1" applyBorder="1" applyAlignment="1">
      <alignment horizontal="right" vertical="center" wrapText="1"/>
    </xf>
    <xf numFmtId="177" fontId="56" fillId="0" borderId="1" xfId="1" applyNumberFormat="1" applyFont="1" applyBorder="1" applyAlignment="1">
      <alignment horizontal="right" vertical="center" wrapText="1"/>
    </xf>
    <xf numFmtId="173" fontId="56" fillId="0" borderId="1" xfId="4" applyNumberFormat="1" applyFont="1" applyFill="1" applyBorder="1" applyAlignment="1">
      <alignment horizontal="right" vertical="center" wrapText="1"/>
    </xf>
    <xf numFmtId="177" fontId="56" fillId="0" borderId="1" xfId="7" applyNumberFormat="1" applyFont="1" applyBorder="1" applyAlignment="1">
      <alignment horizontal="right" vertical="center" wrapText="1"/>
    </xf>
    <xf numFmtId="167" fontId="56" fillId="0" borderId="1" xfId="14" applyNumberFormat="1" applyFont="1" applyFill="1" applyBorder="1" applyAlignment="1">
      <alignment horizontal="right" vertical="center" wrapText="1"/>
    </xf>
    <xf numFmtId="168" fontId="57" fillId="4" borderId="1" xfId="1" applyNumberFormat="1" applyFont="1" applyFill="1" applyBorder="1" applyAlignment="1">
      <alignment horizontal="right" vertical="center" wrapText="1"/>
    </xf>
    <xf numFmtId="167" fontId="56" fillId="5" borderId="1" xfId="8" applyNumberFormat="1" applyFont="1" applyFill="1" applyBorder="1" applyAlignment="1">
      <alignment horizontal="right" vertical="center" wrapText="1"/>
    </xf>
    <xf numFmtId="167" fontId="56" fillId="0" borderId="1" xfId="7" applyNumberFormat="1" applyFont="1" applyFill="1" applyBorder="1" applyAlignment="1">
      <alignment horizontal="right" vertical="center" wrapText="1"/>
    </xf>
    <xf numFmtId="167" fontId="56" fillId="5" borderId="1" xfId="7" applyNumberFormat="1" applyFont="1" applyFill="1" applyBorder="1" applyAlignment="1">
      <alignment horizontal="right" vertical="center" wrapText="1"/>
    </xf>
    <xf numFmtId="167" fontId="57" fillId="4" borderId="1" xfId="1" applyNumberFormat="1" applyFont="1" applyFill="1" applyBorder="1" applyAlignment="1">
      <alignment horizontal="right" vertical="center" wrapText="1"/>
    </xf>
    <xf numFmtId="168" fontId="56" fillId="3" borderId="1" xfId="1" applyNumberFormat="1" applyFont="1" applyFill="1" applyBorder="1" applyAlignment="1">
      <alignment horizontal="right" vertical="center" wrapText="1"/>
    </xf>
    <xf numFmtId="167" fontId="57" fillId="5" borderId="1" xfId="4" applyNumberFormat="1" applyFont="1" applyFill="1" applyBorder="1" applyAlignment="1">
      <alignment horizontal="right" vertical="center" wrapText="1"/>
    </xf>
    <xf numFmtId="168" fontId="57" fillId="3" borderId="1" xfId="4" applyNumberFormat="1" applyFont="1" applyFill="1" applyBorder="1" applyAlignment="1">
      <alignment horizontal="right" vertical="center" wrapText="1"/>
    </xf>
    <xf numFmtId="177" fontId="57" fillId="4" borderId="1" xfId="4" applyNumberFormat="1" applyFont="1" applyFill="1" applyBorder="1" applyAlignment="1">
      <alignment horizontal="right" vertical="center" wrapText="1"/>
    </xf>
    <xf numFmtId="168" fontId="56" fillId="0" borderId="1" xfId="8" applyNumberFormat="1" applyFont="1" applyFill="1" applyBorder="1" applyAlignment="1">
      <alignment horizontal="right" vertical="center" wrapText="1"/>
    </xf>
    <xf numFmtId="43" fontId="56" fillId="5" borderId="1" xfId="5216" applyNumberFormat="1" applyFont="1" applyFill="1" applyBorder="1" applyAlignment="1">
      <alignment horizontal="right" vertical="center" wrapText="1"/>
    </xf>
    <xf numFmtId="174" fontId="56" fillId="5" borderId="1" xfId="1" applyNumberFormat="1" applyFont="1" applyFill="1" applyBorder="1" applyAlignment="1">
      <alignment horizontal="right" vertical="center" wrapText="1"/>
    </xf>
    <xf numFmtId="167" fontId="56" fillId="3" borderId="1" xfId="5154" applyNumberFormat="1" applyFont="1" applyFill="1" applyBorder="1" applyAlignment="1">
      <alignment horizontal="right" vertical="center" wrapText="1"/>
    </xf>
    <xf numFmtId="167" fontId="56" fillId="0" borderId="1" xfId="5154" applyNumberFormat="1" applyFont="1" applyFill="1" applyBorder="1" applyAlignment="1">
      <alignment horizontal="right" vertical="center" wrapText="1"/>
    </xf>
    <xf numFmtId="170" fontId="56" fillId="0" borderId="1" xfId="2629" applyNumberFormat="1" applyFont="1" applyFill="1" applyBorder="1" applyAlignment="1">
      <alignment horizontal="right" vertical="center" wrapText="1"/>
    </xf>
    <xf numFmtId="170" fontId="56" fillId="0" borderId="1" xfId="2630" applyNumberFormat="1" applyFont="1" applyFill="1" applyBorder="1" applyAlignment="1">
      <alignment horizontal="right" vertical="center" wrapText="1"/>
    </xf>
    <xf numFmtId="173" fontId="56" fillId="5" borderId="1" xfId="4" applyNumberFormat="1" applyFont="1" applyFill="1" applyBorder="1" applyAlignment="1">
      <alignment horizontal="right" vertical="center" wrapText="1"/>
    </xf>
    <xf numFmtId="167" fontId="57" fillId="4" borderId="1" xfId="7" applyNumberFormat="1" applyFont="1" applyFill="1" applyBorder="1" applyAlignment="1">
      <alignment horizontal="center" vertical="center" wrapText="1"/>
    </xf>
    <xf numFmtId="173" fontId="57" fillId="4" borderId="1" xfId="7" applyNumberFormat="1" applyFont="1" applyFill="1" applyBorder="1" applyAlignment="1">
      <alignment horizontal="center" vertical="center" wrapText="1"/>
    </xf>
    <xf numFmtId="167" fontId="56" fillId="5" borderId="1" xfId="7" applyNumberFormat="1" applyFont="1" applyFill="1" applyBorder="1" applyAlignment="1">
      <alignment horizontal="center" vertical="center" wrapText="1"/>
    </xf>
    <xf numFmtId="167" fontId="56" fillId="3" borderId="1" xfId="7" applyNumberFormat="1" applyFont="1" applyFill="1" applyBorder="1" applyAlignment="1">
      <alignment horizontal="center" vertical="center" wrapText="1"/>
    </xf>
    <xf numFmtId="171" fontId="56" fillId="5" borderId="1" xfId="5093" applyNumberFormat="1" applyFont="1" applyFill="1" applyBorder="1" applyAlignment="1">
      <alignment horizontal="center" vertical="center" wrapText="1"/>
    </xf>
    <xf numFmtId="171" fontId="56" fillId="0" borderId="1" xfId="7" applyNumberFormat="1" applyFont="1" applyFill="1" applyBorder="1" applyAlignment="1">
      <alignment horizontal="center" vertical="center" wrapText="1"/>
    </xf>
    <xf numFmtId="167" fontId="56" fillId="0" borderId="1" xfId="7" applyNumberFormat="1" applyFont="1" applyFill="1" applyBorder="1" applyAlignment="1">
      <alignment horizontal="center" vertical="center" wrapText="1"/>
    </xf>
    <xf numFmtId="171" fontId="56" fillId="5" borderId="1" xfId="7" applyNumberFormat="1" applyFont="1" applyFill="1" applyBorder="1" applyAlignment="1">
      <alignment horizontal="center" vertical="center" wrapText="1"/>
    </xf>
    <xf numFmtId="175" fontId="56" fillId="0" borderId="1" xfId="7" applyNumberFormat="1" applyFont="1" applyFill="1" applyBorder="1" applyAlignment="1">
      <alignment horizontal="center" vertical="center"/>
    </xf>
    <xf numFmtId="179" fontId="57" fillId="4" borderId="1" xfId="4" applyNumberFormat="1" applyFont="1" applyFill="1" applyBorder="1" applyAlignment="1">
      <alignment horizontal="right" vertical="center" wrapText="1"/>
    </xf>
    <xf numFmtId="179" fontId="56" fillId="3" borderId="1" xfId="4" applyNumberFormat="1" applyFont="1" applyFill="1" applyBorder="1" applyAlignment="1">
      <alignment horizontal="right" vertical="center" wrapText="1"/>
    </xf>
    <xf numFmtId="182" fontId="56" fillId="0" borderId="1" xfId="1" applyNumberFormat="1" applyFont="1" applyFill="1" applyBorder="1" applyAlignment="1">
      <alignment horizontal="right" vertical="center" wrapText="1"/>
    </xf>
    <xf numFmtId="183" fontId="56" fillId="0" borderId="1" xfId="1" applyNumberFormat="1" applyFont="1" applyFill="1" applyBorder="1" applyAlignment="1">
      <alignment horizontal="right" vertical="center" wrapText="1"/>
    </xf>
    <xf numFmtId="182" fontId="56" fillId="3" borderId="1" xfId="1" applyNumberFormat="1" applyFont="1" applyFill="1" applyBorder="1" applyAlignment="1">
      <alignment horizontal="right" vertical="center" wrapText="1"/>
    </xf>
    <xf numFmtId="184" fontId="56" fillId="0" borderId="1" xfId="1" applyNumberFormat="1" applyFont="1" applyFill="1" applyBorder="1" applyAlignment="1">
      <alignment horizontal="right" vertical="center" wrapText="1"/>
    </xf>
    <xf numFmtId="167" fontId="56" fillId="5" borderId="1" xfId="1" applyNumberFormat="1" applyFont="1" applyFill="1" applyBorder="1" applyAlignment="1">
      <alignment horizontal="right" vertical="center" wrapText="1"/>
    </xf>
    <xf numFmtId="167" fontId="56" fillId="0" borderId="1" xfId="10" applyNumberFormat="1" applyFont="1" applyFill="1" applyBorder="1" applyAlignment="1">
      <alignment horizontal="right" vertical="center" wrapText="1"/>
    </xf>
    <xf numFmtId="179" fontId="56" fillId="5" borderId="1" xfId="7" applyNumberFormat="1" applyFont="1" applyFill="1" applyBorder="1" applyAlignment="1">
      <alignment horizontal="right" vertical="center" wrapText="1"/>
    </xf>
    <xf numFmtId="179" fontId="56" fillId="0" borderId="1" xfId="7" applyNumberFormat="1" applyFont="1" applyFill="1" applyBorder="1" applyAlignment="1">
      <alignment horizontal="right" vertical="center" wrapText="1"/>
    </xf>
    <xf numFmtId="167" fontId="49" fillId="2" borderId="1" xfId="2" applyNumberFormat="1" applyFont="1" applyFill="1" applyBorder="1" applyAlignment="1">
      <alignment horizontal="right" vertical="center" wrapText="1"/>
    </xf>
    <xf numFmtId="173" fontId="49" fillId="2" borderId="1" xfId="2" applyNumberFormat="1" applyFont="1" applyFill="1" applyBorder="1" applyAlignment="1">
      <alignment horizontal="right" vertical="center" wrapText="1"/>
    </xf>
    <xf numFmtId="167" fontId="48" fillId="2" borderId="1" xfId="2" applyNumberFormat="1" applyFont="1" applyFill="1" applyBorder="1" applyAlignment="1">
      <alignment horizontal="right" vertical="center" wrapText="1"/>
    </xf>
    <xf numFmtId="0" fontId="40" fillId="0" borderId="1" xfId="2" applyFont="1" applyBorder="1" applyAlignment="1">
      <alignment horizontal="center" vertical="center" wrapText="1"/>
    </xf>
    <xf numFmtId="179" fontId="56" fillId="0" borderId="1" xfId="1" applyNumberFormat="1" applyFont="1" applyFill="1" applyBorder="1" applyAlignment="1">
      <alignment horizontal="right" vertical="center" wrapText="1"/>
    </xf>
    <xf numFmtId="177" fontId="56" fillId="3" borderId="1" xfId="7" applyNumberFormat="1" applyFont="1" applyFill="1" applyBorder="1" applyAlignment="1">
      <alignment horizontal="right" vertical="center" wrapText="1"/>
    </xf>
    <xf numFmtId="177" fontId="56" fillId="0" borderId="1" xfId="7" applyNumberFormat="1" applyFont="1" applyFill="1" applyBorder="1" applyAlignment="1">
      <alignment horizontal="right" vertical="center" wrapText="1"/>
    </xf>
    <xf numFmtId="179" fontId="56" fillId="3" borderId="1" xfId="1" applyNumberFormat="1" applyFont="1" applyFill="1" applyBorder="1" applyAlignment="1">
      <alignment horizontal="right" vertical="center" wrapText="1"/>
    </xf>
    <xf numFmtId="177" fontId="56" fillId="5" borderId="1" xfId="4" applyNumberFormat="1" applyFont="1" applyFill="1" applyBorder="1" applyAlignment="1">
      <alignment horizontal="right" vertical="center" wrapText="1"/>
    </xf>
    <xf numFmtId="43" fontId="56" fillId="3" borderId="1" xfId="7" applyNumberFormat="1" applyFont="1" applyFill="1" applyBorder="1" applyAlignment="1">
      <alignment horizontal="right" vertical="center" wrapText="1"/>
    </xf>
    <xf numFmtId="177" fontId="56" fillId="5" borderId="1" xfId="8" applyNumberFormat="1" applyFont="1" applyFill="1" applyBorder="1" applyAlignment="1">
      <alignment horizontal="right" vertical="center" wrapText="1"/>
    </xf>
    <xf numFmtId="177" fontId="57" fillId="0" borderId="1" xfId="4" applyNumberFormat="1" applyFont="1" applyFill="1" applyBorder="1" applyAlignment="1">
      <alignment horizontal="right" vertical="center" wrapText="1"/>
    </xf>
    <xf numFmtId="177" fontId="56" fillId="5" borderId="1" xfId="1" applyNumberFormat="1" applyFont="1" applyFill="1" applyBorder="1" applyAlignment="1">
      <alignment horizontal="right" vertical="center" wrapText="1"/>
    </xf>
    <xf numFmtId="43" fontId="57" fillId="6" borderId="1" xfId="7" applyNumberFormat="1" applyFont="1" applyFill="1" applyBorder="1" applyAlignment="1">
      <alignment horizontal="right" vertical="center" wrapText="1"/>
    </xf>
    <xf numFmtId="43" fontId="56" fillId="0" borderId="1" xfId="7" applyNumberFormat="1" applyFont="1" applyFill="1" applyBorder="1" applyAlignment="1">
      <alignment horizontal="right" vertical="center" wrapText="1"/>
    </xf>
    <xf numFmtId="4" fontId="56" fillId="3" borderId="1" xfId="7" applyNumberFormat="1" applyFont="1" applyFill="1" applyBorder="1" applyAlignment="1">
      <alignment horizontal="center" vertical="center" wrapText="1"/>
    </xf>
    <xf numFmtId="178" fontId="56" fillId="3" borderId="1" xfId="4" applyNumberFormat="1" applyFont="1" applyFill="1" applyBorder="1" applyAlignment="1">
      <alignment horizontal="center" vertical="center" wrapText="1"/>
    </xf>
    <xf numFmtId="177" fontId="49" fillId="2" borderId="1" xfId="2" applyNumberFormat="1" applyFont="1" applyFill="1" applyBorder="1" applyAlignment="1">
      <alignment horizontal="right" vertical="center" wrapText="1"/>
    </xf>
    <xf numFmtId="0" fontId="46" fillId="0" borderId="0" xfId="12474" applyFont="1"/>
    <xf numFmtId="0" fontId="51" fillId="0" borderId="0" xfId="12474" applyFont="1"/>
    <xf numFmtId="0" fontId="52" fillId="0" borderId="0" xfId="12474" applyFont="1"/>
    <xf numFmtId="0" fontId="40" fillId="2" borderId="1" xfId="12474" applyFont="1" applyFill="1" applyBorder="1" applyAlignment="1">
      <alignment horizontal="center" vertical="center" wrapText="1"/>
    </xf>
    <xf numFmtId="0" fontId="40" fillId="0" borderId="1" xfId="12474" applyFont="1" applyBorder="1" applyAlignment="1">
      <alignment horizontal="center" vertical="center" wrapText="1"/>
    </xf>
    <xf numFmtId="49" fontId="40" fillId="2" borderId="1" xfId="12474" applyNumberFormat="1" applyFont="1" applyFill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/>
    </xf>
    <xf numFmtId="0" fontId="41" fillId="0" borderId="1" xfId="12474" applyFont="1" applyFill="1" applyBorder="1" applyAlignment="1">
      <alignment horizontal="center" vertical="center" textRotation="90" wrapText="1"/>
    </xf>
    <xf numFmtId="0" fontId="42" fillId="0" borderId="0" xfId="12474" applyFont="1"/>
    <xf numFmtId="0" fontId="34" fillId="0" borderId="0" xfId="12474" applyFont="1"/>
    <xf numFmtId="0" fontId="43" fillId="0" borderId="0" xfId="12474" applyFont="1"/>
    <xf numFmtId="16" fontId="37" fillId="5" borderId="1" xfId="12474" applyNumberFormat="1" applyFont="1" applyFill="1" applyBorder="1" applyAlignment="1">
      <alignment horizontal="center" vertical="center" textRotation="90" wrapText="1"/>
    </xf>
    <xf numFmtId="16" fontId="37" fillId="5" borderId="1" xfId="12475" applyNumberFormat="1" applyFont="1" applyFill="1" applyBorder="1" applyAlignment="1">
      <alignment horizontal="center" vertical="center" textRotation="90" wrapText="1"/>
    </xf>
    <xf numFmtId="0" fontId="37" fillId="5" borderId="1" xfId="12475" applyFont="1" applyFill="1" applyBorder="1" applyAlignment="1">
      <alignment horizontal="center" vertical="center" textRotation="90" wrapText="1"/>
    </xf>
    <xf numFmtId="0" fontId="37" fillId="5" borderId="1" xfId="12474" applyFont="1" applyFill="1" applyBorder="1" applyAlignment="1">
      <alignment horizontal="center" vertical="center" textRotation="90" wrapText="1"/>
    </xf>
    <xf numFmtId="0" fontId="46" fillId="2" borderId="1" xfId="12474" applyFont="1" applyFill="1" applyBorder="1" applyAlignment="1">
      <alignment horizontal="center" vertical="center" wrapText="1"/>
    </xf>
    <xf numFmtId="49" fontId="46" fillId="2" borderId="1" xfId="12474" applyNumberFormat="1" applyFont="1" applyFill="1" applyBorder="1" applyAlignment="1">
      <alignment horizontal="center" vertical="center" wrapText="1"/>
    </xf>
    <xf numFmtId="167" fontId="60" fillId="4" borderId="1" xfId="4" applyNumberFormat="1" applyFont="1" applyFill="1" applyBorder="1" applyAlignment="1">
      <alignment horizontal="right" vertical="center" wrapText="1"/>
    </xf>
    <xf numFmtId="173" fontId="60" fillId="4" borderId="1" xfId="4" applyNumberFormat="1" applyFont="1" applyFill="1" applyBorder="1" applyAlignment="1">
      <alignment horizontal="right" vertical="center" wrapText="1"/>
    </xf>
    <xf numFmtId="167" fontId="61" fillId="2" borderId="1" xfId="12474" applyNumberFormat="1" applyFont="1" applyFill="1" applyBorder="1" applyAlignment="1">
      <alignment horizontal="right" vertical="center" wrapText="1"/>
    </xf>
    <xf numFmtId="173" fontId="61" fillId="2" borderId="1" xfId="12474" applyNumberFormat="1" applyFont="1" applyFill="1" applyBorder="1" applyAlignment="1">
      <alignment horizontal="right" vertical="center" wrapText="1"/>
    </xf>
    <xf numFmtId="167" fontId="60" fillId="2" borderId="1" xfId="12474" applyNumberFormat="1" applyFont="1" applyFill="1" applyBorder="1" applyAlignment="1">
      <alignment horizontal="right" vertical="center" wrapText="1"/>
    </xf>
    <xf numFmtId="177" fontId="61" fillId="2" borderId="1" xfId="12474" applyNumberFormat="1" applyFont="1" applyFill="1" applyBorder="1" applyAlignment="1">
      <alignment horizontal="right" vertical="center" wrapText="1"/>
    </xf>
    <xf numFmtId="167" fontId="62" fillId="4" borderId="1" xfId="4" applyNumberFormat="1" applyFont="1" applyFill="1" applyBorder="1" applyAlignment="1">
      <alignment horizontal="right" vertical="center" wrapText="1"/>
    </xf>
    <xf numFmtId="173" fontId="62" fillId="4" borderId="1" xfId="4" applyNumberFormat="1" applyFont="1" applyFill="1" applyBorder="1" applyAlignment="1">
      <alignment horizontal="right" vertical="center" wrapText="1"/>
    </xf>
    <xf numFmtId="169" fontId="62" fillId="4" borderId="1" xfId="4" applyNumberFormat="1" applyFont="1" applyFill="1" applyBorder="1" applyAlignment="1">
      <alignment horizontal="right" vertical="center" wrapText="1"/>
    </xf>
    <xf numFmtId="167" fontId="63" fillId="3" borderId="1" xfId="7" applyNumberFormat="1" applyFont="1" applyFill="1" applyBorder="1" applyAlignment="1">
      <alignment horizontal="right" vertical="center" wrapText="1"/>
    </xf>
    <xf numFmtId="167" fontId="63" fillId="5" borderId="1" xfId="7" applyNumberFormat="1" applyFont="1" applyFill="1" applyBorder="1" applyAlignment="1">
      <alignment horizontal="right" vertical="center" wrapText="1"/>
    </xf>
    <xf numFmtId="168" fontId="62" fillId="3" borderId="1" xfId="4" applyNumberFormat="1" applyFont="1" applyFill="1" applyBorder="1" applyAlignment="1">
      <alignment horizontal="right" vertical="center" wrapText="1"/>
    </xf>
    <xf numFmtId="169" fontId="62" fillId="3" borderId="1" xfId="4" applyNumberFormat="1" applyFont="1" applyFill="1" applyBorder="1" applyAlignment="1">
      <alignment horizontal="right" vertical="center" wrapText="1"/>
    </xf>
    <xf numFmtId="173" fontId="63" fillId="3" borderId="1" xfId="4" applyNumberFormat="1" applyFont="1" applyFill="1" applyBorder="1" applyAlignment="1">
      <alignment horizontal="right" vertical="center" wrapText="1"/>
    </xf>
    <xf numFmtId="167" fontId="63" fillId="3" borderId="1" xfId="4" applyNumberFormat="1" applyFont="1" applyFill="1" applyBorder="1" applyAlignment="1">
      <alignment horizontal="right" vertical="center" wrapText="1"/>
    </xf>
    <xf numFmtId="168" fontId="63" fillId="3" borderId="1" xfId="4" applyNumberFormat="1" applyFont="1" applyFill="1" applyBorder="1" applyAlignment="1">
      <alignment horizontal="right" vertical="center" wrapText="1"/>
    </xf>
    <xf numFmtId="167" fontId="62" fillId="3" borderId="1" xfId="4" applyNumberFormat="1" applyFont="1" applyFill="1" applyBorder="1" applyAlignment="1">
      <alignment horizontal="right" vertical="center" wrapText="1"/>
    </xf>
    <xf numFmtId="167" fontId="63" fillId="5" borderId="1" xfId="4" applyNumberFormat="1" applyFont="1" applyFill="1" applyBorder="1" applyAlignment="1">
      <alignment horizontal="right" vertical="center" wrapText="1"/>
    </xf>
    <xf numFmtId="167" fontId="63" fillId="0" borderId="1" xfId="7" applyNumberFormat="1" applyFont="1" applyFill="1" applyBorder="1" applyAlignment="1">
      <alignment horizontal="right" vertical="center" wrapText="1"/>
    </xf>
    <xf numFmtId="168" fontId="63" fillId="5" borderId="1" xfId="1" applyNumberFormat="1" applyFont="1" applyFill="1" applyBorder="1" applyAlignment="1">
      <alignment horizontal="right" vertical="center" wrapText="1"/>
    </xf>
    <xf numFmtId="167" fontId="62" fillId="0" borderId="1" xfId="4" applyNumberFormat="1" applyFont="1" applyFill="1" applyBorder="1" applyAlignment="1">
      <alignment horizontal="right" vertical="center" wrapText="1"/>
    </xf>
    <xf numFmtId="173" fontId="63" fillId="5" borderId="1" xfId="1" applyNumberFormat="1" applyFont="1" applyFill="1" applyBorder="1" applyAlignment="1">
      <alignment horizontal="right" vertical="center" wrapText="1"/>
    </xf>
    <xf numFmtId="168" fontId="63" fillId="5" borderId="1" xfId="8" applyNumberFormat="1" applyFont="1" applyFill="1" applyBorder="1" applyAlignment="1">
      <alignment horizontal="right" vertical="center" wrapText="1"/>
    </xf>
    <xf numFmtId="173" fontId="63" fillId="5" borderId="1" xfId="4" applyNumberFormat="1" applyFont="1" applyFill="1" applyBorder="1" applyAlignment="1">
      <alignment horizontal="right" vertical="center" wrapText="1"/>
    </xf>
    <xf numFmtId="43" fontId="62" fillId="6" borderId="1" xfId="7" applyNumberFormat="1" applyFont="1" applyFill="1" applyBorder="1" applyAlignment="1">
      <alignment horizontal="right" vertical="center" wrapText="1"/>
    </xf>
    <xf numFmtId="43" fontId="63" fillId="0" borderId="1" xfId="7" applyNumberFormat="1" applyFont="1" applyFill="1" applyBorder="1" applyAlignment="1">
      <alignment horizontal="right" vertical="center" wrapText="1"/>
    </xf>
    <xf numFmtId="168" fontId="63" fillId="5" borderId="1" xfId="4" applyNumberFormat="1" applyFont="1" applyFill="1" applyBorder="1" applyAlignment="1">
      <alignment horizontal="right" vertical="center" wrapText="1"/>
    </xf>
    <xf numFmtId="43" fontId="63" fillId="3" borderId="1" xfId="7" applyNumberFormat="1" applyFont="1" applyFill="1" applyBorder="1" applyAlignment="1">
      <alignment horizontal="right" vertical="center" wrapText="1"/>
    </xf>
    <xf numFmtId="167" fontId="63" fillId="0" borderId="1" xfId="4" applyNumberFormat="1" applyFont="1" applyFill="1" applyBorder="1" applyAlignment="1">
      <alignment horizontal="right" vertical="center" wrapText="1"/>
    </xf>
    <xf numFmtId="168" fontId="62" fillId="4" borderId="1" xfId="1" applyNumberFormat="1" applyFont="1" applyFill="1" applyBorder="1" applyAlignment="1">
      <alignment horizontal="right" vertical="center" wrapText="1"/>
    </xf>
    <xf numFmtId="170" fontId="63" fillId="0" borderId="1" xfId="12477" applyNumberFormat="1" applyFont="1" applyFill="1" applyBorder="1" applyAlignment="1">
      <alignment horizontal="right" vertical="center" wrapText="1"/>
    </xf>
    <xf numFmtId="170" fontId="63" fillId="0" borderId="1" xfId="12478" applyNumberFormat="1" applyFont="1" applyFill="1" applyBorder="1" applyAlignment="1">
      <alignment horizontal="right" vertical="center" wrapText="1"/>
    </xf>
    <xf numFmtId="168" fontId="62" fillId="4" borderId="1" xfId="4" applyNumberFormat="1" applyFont="1" applyFill="1" applyBorder="1" applyAlignment="1">
      <alignment horizontal="right" vertical="center" wrapText="1"/>
    </xf>
    <xf numFmtId="177" fontId="63" fillId="3" borderId="1" xfId="7" applyNumberFormat="1" applyFont="1" applyFill="1" applyBorder="1" applyAlignment="1">
      <alignment horizontal="right" vertical="center" wrapText="1"/>
    </xf>
    <xf numFmtId="180" fontId="63" fillId="3" borderId="1" xfId="7" applyNumberFormat="1" applyFont="1" applyFill="1" applyBorder="1" applyAlignment="1">
      <alignment horizontal="right" vertical="center" wrapText="1"/>
    </xf>
    <xf numFmtId="182" fontId="63" fillId="0" borderId="1" xfId="1" applyNumberFormat="1" applyFont="1" applyFill="1" applyBorder="1" applyAlignment="1">
      <alignment horizontal="right" vertical="center" wrapText="1"/>
    </xf>
    <xf numFmtId="183" fontId="63" fillId="0" borderId="1" xfId="1" applyNumberFormat="1" applyFont="1" applyFill="1" applyBorder="1" applyAlignment="1">
      <alignment horizontal="right" vertical="center" wrapText="1"/>
    </xf>
    <xf numFmtId="167" fontId="63" fillId="0" borderId="1" xfId="10" applyNumberFormat="1" applyFont="1" applyFill="1" applyBorder="1" applyAlignment="1">
      <alignment horizontal="right" vertical="center" wrapText="1"/>
    </xf>
    <xf numFmtId="182" fontId="63" fillId="3" borderId="1" xfId="1" applyNumberFormat="1" applyFont="1" applyFill="1" applyBorder="1" applyAlignment="1">
      <alignment horizontal="right" vertical="center" wrapText="1"/>
    </xf>
    <xf numFmtId="167" fontId="63" fillId="5" borderId="1" xfId="1" applyNumberFormat="1" applyFont="1" applyFill="1" applyBorder="1" applyAlignment="1">
      <alignment horizontal="right" vertical="center" wrapText="1"/>
    </xf>
    <xf numFmtId="167" fontId="63" fillId="3" borderId="1" xfId="12474" applyNumberFormat="1" applyFont="1" applyFill="1" applyBorder="1" applyAlignment="1">
      <alignment horizontal="right" vertical="center" wrapText="1"/>
    </xf>
    <xf numFmtId="167" fontId="63" fillId="3" borderId="1" xfId="12480" applyNumberFormat="1" applyFont="1" applyFill="1" applyBorder="1" applyAlignment="1">
      <alignment horizontal="right" vertical="center" wrapText="1"/>
    </xf>
    <xf numFmtId="167" fontId="63" fillId="0" borderId="1" xfId="12480" applyNumberFormat="1" applyFont="1" applyFill="1" applyBorder="1" applyAlignment="1">
      <alignment horizontal="right" vertical="center" wrapText="1"/>
    </xf>
    <xf numFmtId="174" fontId="63" fillId="5" borderId="1" xfId="1" applyNumberFormat="1" applyFont="1" applyFill="1" applyBorder="1" applyAlignment="1">
      <alignment horizontal="right" vertical="center" wrapText="1"/>
    </xf>
    <xf numFmtId="167" fontId="63" fillId="0" borderId="1" xfId="12474" applyNumberFormat="1" applyFont="1" applyFill="1" applyBorder="1" applyAlignment="1">
      <alignment horizontal="right" vertical="center" wrapText="1"/>
    </xf>
    <xf numFmtId="167" fontId="63" fillId="5" borderId="1" xfId="12474" applyNumberFormat="1" applyFont="1" applyFill="1" applyBorder="1" applyAlignment="1">
      <alignment horizontal="right" vertical="center" wrapText="1"/>
    </xf>
    <xf numFmtId="169" fontId="63" fillId="0" borderId="1" xfId="4" applyNumberFormat="1" applyFont="1" applyFill="1" applyBorder="1" applyAlignment="1">
      <alignment horizontal="right" vertical="center" wrapText="1"/>
    </xf>
    <xf numFmtId="177" fontId="62" fillId="4" borderId="1" xfId="4" applyNumberFormat="1" applyFont="1" applyFill="1" applyBorder="1" applyAlignment="1">
      <alignment horizontal="right" vertical="center" wrapText="1"/>
    </xf>
    <xf numFmtId="177" fontId="63" fillId="5" borderId="1" xfId="4" applyNumberFormat="1" applyFont="1" applyFill="1" applyBorder="1" applyAlignment="1">
      <alignment horizontal="right" vertical="center" wrapText="1"/>
    </xf>
    <xf numFmtId="177" fontId="63" fillId="5" borderId="1" xfId="8" applyNumberFormat="1" applyFont="1" applyFill="1" applyBorder="1" applyAlignment="1">
      <alignment horizontal="right" vertical="center" wrapText="1"/>
    </xf>
    <xf numFmtId="177" fontId="62" fillId="0" borderId="1" xfId="4" applyNumberFormat="1" applyFont="1" applyFill="1" applyBorder="1" applyAlignment="1">
      <alignment horizontal="right" vertical="center" wrapText="1"/>
    </xf>
    <xf numFmtId="177" fontId="63" fillId="5" borderId="1" xfId="1" applyNumberFormat="1" applyFont="1" applyFill="1" applyBorder="1" applyAlignment="1">
      <alignment horizontal="right" vertical="center" wrapText="1"/>
    </xf>
    <xf numFmtId="173" fontId="60" fillId="4" borderId="1" xfId="1" applyNumberFormat="1" applyFont="1" applyFill="1" applyBorder="1" applyAlignment="1">
      <alignment horizontal="right" vertical="center" wrapText="1"/>
    </xf>
    <xf numFmtId="167" fontId="61" fillId="5" borderId="1" xfId="4" applyNumberFormat="1" applyFont="1" applyFill="1" applyBorder="1" applyAlignment="1">
      <alignment horizontal="right" vertical="center" wrapText="1"/>
    </xf>
    <xf numFmtId="168" fontId="61" fillId="5" borderId="1" xfId="8" applyNumberFormat="1" applyFont="1" applyFill="1" applyBorder="1" applyAlignment="1">
      <alignment horizontal="right" vertical="center" wrapText="1"/>
    </xf>
    <xf numFmtId="167" fontId="60" fillId="3" borderId="1" xfId="4" applyNumberFormat="1" applyFont="1" applyFill="1" applyBorder="1" applyAlignment="1">
      <alignment horizontal="right" vertical="center" wrapText="1"/>
    </xf>
    <xf numFmtId="167" fontId="60" fillId="0" borderId="1" xfId="4" applyNumberFormat="1" applyFont="1" applyFill="1" applyBorder="1" applyAlignment="1">
      <alignment horizontal="right" vertical="center" wrapText="1"/>
    </xf>
    <xf numFmtId="179" fontId="60" fillId="0" borderId="1" xfId="4" applyNumberFormat="1" applyFont="1" applyFill="1" applyBorder="1" applyAlignment="1">
      <alignment horizontal="right" vertical="center" wrapText="1"/>
    </xf>
    <xf numFmtId="43" fontId="63" fillId="5" borderId="1" xfId="12481" applyNumberFormat="1" applyFont="1" applyFill="1" applyBorder="1" applyAlignment="1">
      <alignment horizontal="right" vertical="center" wrapText="1"/>
    </xf>
    <xf numFmtId="179" fontId="63" fillId="5" borderId="1" xfId="7" applyNumberFormat="1" applyFont="1" applyFill="1" applyBorder="1" applyAlignment="1">
      <alignment horizontal="right" vertical="center" wrapText="1"/>
    </xf>
    <xf numFmtId="179" fontId="61" fillId="5" borderId="1" xfId="7" applyNumberFormat="1" applyFont="1" applyFill="1" applyBorder="1" applyAlignment="1">
      <alignment horizontal="right" vertical="center" wrapText="1"/>
    </xf>
    <xf numFmtId="168" fontId="63" fillId="0" borderId="1" xfId="8" applyNumberFormat="1" applyFont="1" applyFill="1" applyBorder="1" applyAlignment="1">
      <alignment horizontal="right" vertical="center" wrapText="1"/>
    </xf>
    <xf numFmtId="173" fontId="62" fillId="4" borderId="1" xfId="1" applyNumberFormat="1" applyFont="1" applyFill="1" applyBorder="1" applyAlignment="1">
      <alignment horizontal="right" vertical="center" wrapText="1"/>
    </xf>
    <xf numFmtId="43" fontId="62" fillId="4" borderId="1" xfId="4" applyNumberFormat="1" applyFont="1" applyFill="1" applyBorder="1" applyAlignment="1">
      <alignment horizontal="right" vertical="center" wrapText="1"/>
    </xf>
    <xf numFmtId="169" fontId="63" fillId="0" borderId="1" xfId="8" applyNumberFormat="1" applyFont="1" applyFill="1" applyBorder="1" applyAlignment="1">
      <alignment horizontal="right" vertical="center" wrapText="1"/>
    </xf>
    <xf numFmtId="169" fontId="62" fillId="0" borderId="1" xfId="4" applyNumberFormat="1" applyFont="1" applyFill="1" applyBorder="1" applyAlignment="1">
      <alignment horizontal="right" vertical="center" wrapText="1"/>
    </xf>
    <xf numFmtId="168" fontId="63" fillId="3" borderId="1" xfId="4" applyNumberFormat="1" applyFont="1" applyFill="1" applyBorder="1" applyAlignment="1">
      <alignment horizontal="center" vertical="center" wrapText="1"/>
    </xf>
    <xf numFmtId="178" fontId="63" fillId="3" borderId="1" xfId="4" applyNumberFormat="1" applyFont="1" applyFill="1" applyBorder="1" applyAlignment="1">
      <alignment horizontal="center" vertical="center" wrapText="1"/>
    </xf>
    <xf numFmtId="173" fontId="63" fillId="0" borderId="1" xfId="8" applyNumberFormat="1" applyFont="1" applyFill="1" applyBorder="1" applyAlignment="1">
      <alignment horizontal="right" vertical="center" wrapText="1"/>
    </xf>
    <xf numFmtId="168" fontId="63" fillId="5" borderId="1" xfId="4" applyNumberFormat="1" applyFont="1" applyFill="1" applyBorder="1" applyAlignment="1">
      <alignment horizontal="center" vertical="center" wrapText="1"/>
    </xf>
    <xf numFmtId="168" fontId="63" fillId="0" borderId="1" xfId="4" applyNumberFormat="1" applyFont="1" applyFill="1" applyBorder="1" applyAlignment="1">
      <alignment horizontal="center" vertical="center" wrapText="1"/>
    </xf>
    <xf numFmtId="169" fontId="63" fillId="0" borderId="1" xfId="1" applyNumberFormat="1" applyFont="1" applyFill="1" applyBorder="1" applyAlignment="1">
      <alignment horizontal="right" vertical="center" wrapText="1"/>
    </xf>
    <xf numFmtId="169" fontId="63" fillId="5" borderId="1" xfId="1" applyNumberFormat="1" applyFont="1" applyFill="1" applyBorder="1" applyAlignment="1">
      <alignment horizontal="right" vertical="center" wrapText="1"/>
    </xf>
    <xf numFmtId="167" fontId="63" fillId="0" borderId="1" xfId="4" applyNumberFormat="1" applyFont="1" applyBorder="1" applyAlignment="1">
      <alignment horizontal="right" vertical="center" wrapText="1"/>
    </xf>
    <xf numFmtId="179" fontId="63" fillId="3" borderId="1" xfId="1" applyNumberFormat="1" applyFont="1" applyFill="1" applyBorder="1" applyAlignment="1">
      <alignment horizontal="right" vertical="center" wrapText="1"/>
    </xf>
    <xf numFmtId="179" fontId="63" fillId="0" borderId="1" xfId="1" applyNumberFormat="1" applyFont="1" applyFill="1" applyBorder="1" applyAlignment="1">
      <alignment horizontal="right" vertical="center" wrapText="1"/>
    </xf>
    <xf numFmtId="167" fontId="64" fillId="0" borderId="1" xfId="0" applyNumberFormat="1" applyFont="1" applyBorder="1" applyAlignment="1">
      <alignment vertical="center" wrapText="1"/>
    </xf>
    <xf numFmtId="168" fontId="63" fillId="3" borderId="1" xfId="8" applyNumberFormat="1" applyFont="1" applyFill="1" applyBorder="1" applyAlignment="1">
      <alignment horizontal="right" vertical="center" wrapText="1"/>
    </xf>
    <xf numFmtId="4" fontId="63" fillId="3" borderId="1" xfId="7" applyNumberFormat="1" applyFont="1" applyFill="1" applyBorder="1" applyAlignment="1">
      <alignment horizontal="center" vertical="center" wrapText="1"/>
    </xf>
    <xf numFmtId="167" fontId="62" fillId="5" borderId="1" xfId="4" applyNumberFormat="1" applyFont="1" applyFill="1" applyBorder="1" applyAlignment="1">
      <alignment horizontal="right" vertical="center" wrapText="1"/>
    </xf>
    <xf numFmtId="168" fontId="63" fillId="3" borderId="1" xfId="1" applyNumberFormat="1" applyFont="1" applyFill="1" applyBorder="1" applyAlignment="1">
      <alignment horizontal="right" vertical="center" wrapText="1"/>
    </xf>
    <xf numFmtId="169" fontId="63" fillId="3" borderId="1" xfId="12482" applyNumberFormat="1" applyFont="1" applyFill="1" applyBorder="1" applyAlignment="1">
      <alignment horizontal="right" vertical="center" wrapText="1"/>
    </xf>
    <xf numFmtId="169" fontId="63" fillId="5" borderId="1" xfId="12482" applyNumberFormat="1" applyFont="1" applyFill="1" applyBorder="1" applyAlignment="1">
      <alignment horizontal="right" vertical="center" wrapText="1"/>
    </xf>
    <xf numFmtId="177" fontId="63" fillId="0" borderId="1" xfId="7" applyNumberFormat="1" applyFont="1" applyBorder="1" applyAlignment="1">
      <alignment horizontal="right" vertical="center" wrapText="1"/>
    </xf>
    <xf numFmtId="173" fontId="63" fillId="0" borderId="1" xfId="4" applyNumberFormat="1" applyFont="1" applyFill="1" applyBorder="1" applyAlignment="1">
      <alignment horizontal="right" vertical="center" wrapText="1"/>
    </xf>
    <xf numFmtId="177" fontId="63" fillId="0" borderId="1" xfId="1" applyNumberFormat="1" applyFont="1" applyBorder="1" applyAlignment="1">
      <alignment horizontal="right" vertical="center" wrapText="1"/>
    </xf>
    <xf numFmtId="168" fontId="63" fillId="0" borderId="1" xfId="4" applyNumberFormat="1" applyFont="1" applyFill="1" applyBorder="1" applyAlignment="1">
      <alignment horizontal="right" vertical="center" wrapText="1"/>
    </xf>
    <xf numFmtId="167" fontId="63" fillId="0" borderId="1" xfId="7" applyNumberFormat="1" applyFont="1" applyBorder="1" applyAlignment="1">
      <alignment horizontal="right" vertical="center" wrapText="1"/>
    </xf>
    <xf numFmtId="168" fontId="63" fillId="0" borderId="1" xfId="1" applyNumberFormat="1" applyFont="1" applyFill="1" applyBorder="1" applyAlignment="1">
      <alignment horizontal="right" vertical="center" wrapText="1"/>
    </xf>
    <xf numFmtId="167" fontId="62" fillId="4" borderId="1" xfId="1" applyNumberFormat="1" applyFont="1" applyFill="1" applyBorder="1" applyAlignment="1">
      <alignment horizontal="right" vertical="center" wrapText="1"/>
    </xf>
    <xf numFmtId="167" fontId="63" fillId="5" borderId="1" xfId="8" applyNumberFormat="1" applyFont="1" applyFill="1" applyBorder="1" applyAlignment="1">
      <alignment horizontal="right" vertical="center" wrapText="1"/>
    </xf>
    <xf numFmtId="167" fontId="63" fillId="0" borderId="1" xfId="12483" applyNumberFormat="1" applyFont="1" applyFill="1" applyBorder="1" applyAlignment="1">
      <alignment horizontal="right" vertical="center" wrapText="1"/>
    </xf>
    <xf numFmtId="0" fontId="40" fillId="0" borderId="1" xfId="12474" applyFont="1" applyBorder="1" applyAlignment="1">
      <alignment horizontal="center" vertical="center" wrapText="1"/>
    </xf>
    <xf numFmtId="167" fontId="42" fillId="0" borderId="0" xfId="12474" applyNumberFormat="1" applyFont="1"/>
    <xf numFmtId="180" fontId="42" fillId="0" borderId="0" xfId="12474" applyNumberFormat="1" applyFont="1"/>
    <xf numFmtId="0" fontId="40" fillId="0" borderId="1" xfId="12474" applyFont="1" applyBorder="1" applyAlignment="1">
      <alignment horizontal="center" vertical="center" wrapText="1"/>
    </xf>
    <xf numFmtId="43" fontId="56" fillId="5" borderId="1" xfId="7" applyNumberFormat="1" applyFont="1" applyFill="1" applyBorder="1" applyAlignment="1">
      <alignment horizontal="right" vertical="center" wrapText="1"/>
    </xf>
    <xf numFmtId="43" fontId="56" fillId="5" borderId="1" xfId="8" applyNumberFormat="1" applyFont="1" applyFill="1" applyBorder="1" applyAlignment="1">
      <alignment horizontal="right" vertical="center" wrapText="1"/>
    </xf>
    <xf numFmtId="43" fontId="57" fillId="0" borderId="1" xfId="4" applyNumberFormat="1" applyFont="1" applyFill="1" applyBorder="1" applyAlignment="1">
      <alignment horizontal="right" vertical="center" wrapText="1"/>
    </xf>
    <xf numFmtId="43" fontId="56" fillId="5" borderId="1" xfId="1" applyNumberFormat="1" applyFont="1" applyFill="1" applyBorder="1" applyAlignment="1">
      <alignment horizontal="right" vertical="center" wrapText="1"/>
    </xf>
    <xf numFmtId="43" fontId="60" fillId="2" borderId="1" xfId="12474" applyNumberFormat="1" applyFont="1" applyFill="1" applyBorder="1" applyAlignment="1">
      <alignment horizontal="right" vertical="center" wrapText="1"/>
    </xf>
    <xf numFmtId="43" fontId="61" fillId="2" borderId="1" xfId="12474" applyNumberFormat="1" applyFont="1" applyFill="1" applyBorder="1" applyAlignment="1">
      <alignment horizontal="right" vertical="center" wrapText="1"/>
    </xf>
    <xf numFmtId="43" fontId="60" fillId="4" borderId="1" xfId="4" applyNumberFormat="1" applyFont="1" applyFill="1" applyBorder="1" applyAlignment="1">
      <alignment horizontal="right" vertical="center" wrapText="1"/>
    </xf>
    <xf numFmtId="43" fontId="56" fillId="5" borderId="1" xfId="4" applyNumberFormat="1" applyFont="1" applyFill="1" applyBorder="1" applyAlignment="1">
      <alignment horizontal="right" vertical="center" wrapText="1"/>
    </xf>
    <xf numFmtId="43" fontId="56" fillId="3" borderId="1" xfId="4" applyNumberFormat="1" applyFont="1" applyFill="1" applyBorder="1" applyAlignment="1">
      <alignment horizontal="right" vertical="center" wrapText="1"/>
    </xf>
    <xf numFmtId="43" fontId="57" fillId="3" borderId="1" xfId="4" applyNumberFormat="1" applyFont="1" applyFill="1" applyBorder="1" applyAlignment="1">
      <alignment horizontal="right" vertical="center" wrapText="1"/>
    </xf>
    <xf numFmtId="43" fontId="57" fillId="4" borderId="1" xfId="7" applyNumberFormat="1" applyFont="1" applyFill="1" applyBorder="1" applyAlignment="1">
      <alignment horizontal="center" vertical="center" wrapText="1"/>
    </xf>
    <xf numFmtId="43" fontId="56" fillId="0" borderId="1" xfId="4" applyNumberFormat="1" applyFont="1" applyFill="1" applyBorder="1" applyAlignment="1">
      <alignment horizontal="right" vertical="center" wrapText="1"/>
    </xf>
    <xf numFmtId="43" fontId="57" fillId="4" borderId="1" xfId="1" applyNumberFormat="1" applyFont="1" applyFill="1" applyBorder="1" applyAlignment="1">
      <alignment horizontal="right" vertical="center" wrapText="1"/>
    </xf>
    <xf numFmtId="43" fontId="56" fillId="0" borderId="1" xfId="1" applyNumberFormat="1" applyFont="1" applyFill="1" applyBorder="1" applyAlignment="1">
      <alignment horizontal="right" vertical="center" wrapText="1"/>
    </xf>
    <xf numFmtId="43" fontId="56" fillId="3" borderId="1" xfId="1" applyNumberFormat="1" applyFont="1" applyFill="1" applyBorder="1" applyAlignment="1">
      <alignment horizontal="right" vertical="center" wrapText="1"/>
    </xf>
    <xf numFmtId="43" fontId="56" fillId="3" borderId="1" xfId="12474" applyNumberFormat="1" applyFont="1" applyFill="1" applyBorder="1" applyAlignment="1">
      <alignment horizontal="right" vertical="center" wrapText="1"/>
    </xf>
    <xf numFmtId="43" fontId="56" fillId="0" borderId="1" xfId="12474" applyNumberFormat="1" applyFont="1" applyFill="1" applyBorder="1" applyAlignment="1">
      <alignment horizontal="right" vertical="center" wrapText="1"/>
    </xf>
    <xf numFmtId="43" fontId="56" fillId="5" borderId="1" xfId="12474" applyNumberFormat="1" applyFont="1" applyFill="1" applyBorder="1" applyAlignment="1">
      <alignment horizontal="right" vertical="center" wrapText="1"/>
    </xf>
    <xf numFmtId="43" fontId="62" fillId="4" borderId="1" xfId="1" applyNumberFormat="1" applyFont="1" applyFill="1" applyBorder="1" applyAlignment="1">
      <alignment horizontal="right" vertical="center" wrapText="1"/>
    </xf>
    <xf numFmtId="43" fontId="63" fillId="5" borderId="1" xfId="4" applyNumberFormat="1" applyFont="1" applyFill="1" applyBorder="1" applyAlignment="1">
      <alignment horizontal="right" vertical="center" wrapText="1"/>
    </xf>
    <xf numFmtId="43" fontId="62" fillId="0" borderId="1" xfId="4" applyNumberFormat="1" applyFont="1" applyFill="1" applyBorder="1" applyAlignment="1">
      <alignment horizontal="right" vertical="center" wrapText="1"/>
    </xf>
    <xf numFmtId="43" fontId="63" fillId="5" borderId="1" xfId="12474" applyNumberFormat="1" applyFont="1" applyFill="1" applyBorder="1" applyAlignment="1">
      <alignment horizontal="right" vertical="center" wrapText="1"/>
    </xf>
    <xf numFmtId="43" fontId="63" fillId="5" borderId="1" xfId="1" applyNumberFormat="1" applyFont="1" applyFill="1" applyBorder="1" applyAlignment="1">
      <alignment horizontal="right" vertical="center" wrapText="1"/>
    </xf>
    <xf numFmtId="43" fontId="63" fillId="5" borderId="1" xfId="8" applyNumberFormat="1" applyFont="1" applyFill="1" applyBorder="1" applyAlignment="1">
      <alignment horizontal="right" vertical="center" wrapText="1"/>
    </xf>
    <xf numFmtId="43" fontId="63" fillId="3" borderId="1" xfId="12474" applyNumberFormat="1" applyFont="1" applyFill="1" applyBorder="1" applyAlignment="1">
      <alignment horizontal="right" vertical="center" wrapText="1"/>
    </xf>
    <xf numFmtId="43" fontId="63" fillId="0" borderId="1" xfId="12483" applyNumberFormat="1" applyFont="1" applyFill="1" applyBorder="1" applyAlignment="1">
      <alignment horizontal="right" vertical="center" wrapText="1"/>
    </xf>
    <xf numFmtId="43" fontId="48" fillId="4" borderId="1" xfId="1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right" vertical="center" wrapText="1"/>
    </xf>
    <xf numFmtId="43" fontId="57" fillId="8" borderId="1" xfId="4" applyNumberFormat="1" applyFont="1" applyFill="1" applyBorder="1" applyAlignment="1">
      <alignment horizontal="right" vertical="center" wrapText="1"/>
    </xf>
    <xf numFmtId="43" fontId="56" fillId="8" borderId="1" xfId="4" applyNumberFormat="1" applyFont="1" applyFill="1" applyBorder="1" applyAlignment="1">
      <alignment horizontal="right" vertical="center" wrapText="1"/>
    </xf>
    <xf numFmtId="43" fontId="56" fillId="8" borderId="1" xfId="1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center" vertical="center"/>
    </xf>
    <xf numFmtId="43" fontId="56" fillId="8" borderId="1" xfId="8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center" vertical="center" wrapText="1"/>
    </xf>
    <xf numFmtId="43" fontId="56" fillId="8" borderId="1" xfId="1" applyFont="1" applyFill="1" applyBorder="1" applyAlignment="1">
      <alignment horizontal="right" vertical="center" wrapText="1"/>
    </xf>
    <xf numFmtId="170" fontId="56" fillId="8" borderId="1" xfId="12515" applyNumberFormat="1" applyFont="1" applyFill="1" applyBorder="1" applyAlignment="1">
      <alignment horizontal="right" vertical="center" wrapText="1"/>
    </xf>
    <xf numFmtId="43" fontId="56" fillId="8" borderId="1" xfId="10" applyNumberFormat="1" applyFont="1" applyFill="1" applyBorder="1" applyAlignment="1">
      <alignment horizontal="right" vertical="center" wrapText="1"/>
    </xf>
    <xf numFmtId="43" fontId="56" fillId="8" borderId="1" xfId="12474" applyNumberFormat="1" applyFont="1" applyFill="1" applyBorder="1" applyAlignment="1">
      <alignment horizontal="right" vertical="center" wrapText="1"/>
    </xf>
    <xf numFmtId="183" fontId="65" fillId="8" borderId="1" xfId="12567" applyNumberFormat="1" applyFont="1" applyFill="1" applyBorder="1" applyAlignment="1">
      <alignment horizontal="right" vertical="center" wrapText="1"/>
    </xf>
    <xf numFmtId="2" fontId="66" fillId="8" borderId="1" xfId="7" applyNumberFormat="1" applyFont="1" applyFill="1" applyBorder="1" applyAlignment="1">
      <alignment horizontal="center" vertical="center" wrapText="1"/>
    </xf>
    <xf numFmtId="185" fontId="66" fillId="8" borderId="1" xfId="7" applyNumberFormat="1" applyFont="1" applyFill="1" applyBorder="1" applyAlignment="1">
      <alignment horizontal="center" vertical="center" wrapText="1"/>
    </xf>
    <xf numFmtId="171" fontId="49" fillId="8" borderId="1" xfId="7" applyNumberFormat="1" applyFont="1" applyFill="1" applyBorder="1" applyAlignment="1">
      <alignment horizontal="center" vertical="center" wrapText="1"/>
    </xf>
    <xf numFmtId="43" fontId="56" fillId="8" borderId="1" xfId="12480" applyNumberFormat="1" applyFont="1" applyFill="1" applyBorder="1" applyAlignment="1">
      <alignment horizontal="right" vertical="center" wrapText="1"/>
    </xf>
    <xf numFmtId="182" fontId="65" fillId="8" borderId="1" xfId="12567" applyNumberFormat="1" applyFont="1" applyFill="1" applyBorder="1" applyAlignment="1">
      <alignment horizontal="right" vertical="center" wrapText="1"/>
    </xf>
    <xf numFmtId="167" fontId="49" fillId="8" borderId="1" xfId="7" applyNumberFormat="1" applyFont="1" applyFill="1" applyBorder="1" applyAlignment="1">
      <alignment horizontal="center" vertical="center" wrapText="1"/>
    </xf>
    <xf numFmtId="167" fontId="65" fillId="8" borderId="1" xfId="7" applyNumberFormat="1" applyFont="1" applyFill="1" applyBorder="1" applyAlignment="1">
      <alignment horizontal="right" vertical="center" wrapText="1"/>
    </xf>
    <xf numFmtId="167" fontId="55" fillId="8" borderId="1" xfId="7" applyNumberFormat="1" applyFont="1" applyFill="1" applyBorder="1" applyAlignment="1">
      <alignment horizontal="right" vertical="center" wrapText="1"/>
    </xf>
    <xf numFmtId="167" fontId="56" fillId="8" borderId="1" xfId="7" applyNumberFormat="1" applyFont="1" applyFill="1" applyBorder="1" applyAlignment="1">
      <alignment horizontal="right" vertical="center" wrapText="1"/>
    </xf>
    <xf numFmtId="2" fontId="56" fillId="8" borderId="1" xfId="7" applyNumberFormat="1" applyFont="1" applyFill="1" applyBorder="1" applyAlignment="1">
      <alignment horizontal="center" vertical="center"/>
    </xf>
    <xf numFmtId="171" fontId="49" fillId="8" borderId="1" xfId="5093" applyNumberFormat="1" applyFont="1" applyFill="1" applyBorder="1" applyAlignment="1">
      <alignment horizontal="center" vertical="center" wrapText="1"/>
    </xf>
    <xf numFmtId="184" fontId="65" fillId="8" borderId="1" xfId="12567" applyNumberFormat="1" applyFont="1" applyFill="1" applyBorder="1" applyAlignment="1">
      <alignment horizontal="right" vertical="center" wrapText="1"/>
    </xf>
    <xf numFmtId="180" fontId="32" fillId="8" borderId="1" xfId="7" applyNumberFormat="1" applyFont="1" applyFill="1" applyBorder="1" applyAlignment="1">
      <alignment horizontal="right" vertical="center" wrapText="1"/>
    </xf>
    <xf numFmtId="43" fontId="49" fillId="8" borderId="1" xfId="7" applyNumberFormat="1" applyFont="1" applyFill="1" applyBorder="1" applyAlignment="1">
      <alignment horizontal="right" vertical="center" wrapText="1"/>
    </xf>
    <xf numFmtId="43" fontId="56" fillId="8" borderId="1" xfId="12481" applyNumberFormat="1" applyFont="1" applyFill="1" applyBorder="1" applyAlignment="1">
      <alignment horizontal="right" vertical="center" wrapText="1"/>
    </xf>
    <xf numFmtId="181" fontId="56" fillId="8" borderId="1" xfId="7" applyNumberFormat="1" applyFont="1" applyFill="1" applyBorder="1" applyAlignment="1">
      <alignment horizontal="right" vertical="center" wrapText="1"/>
    </xf>
    <xf numFmtId="43" fontId="48" fillId="8" borderId="1" xfId="4" applyNumberFormat="1" applyFont="1" applyFill="1" applyBorder="1" applyAlignment="1">
      <alignment horizontal="right" vertical="center" wrapText="1"/>
    </xf>
    <xf numFmtId="43" fontId="49" fillId="8" borderId="1" xfId="8" applyNumberFormat="1" applyFont="1" applyFill="1" applyBorder="1" applyAlignment="1">
      <alignment horizontal="right" vertical="center" wrapText="1"/>
    </xf>
    <xf numFmtId="43" fontId="49" fillId="8" borderId="1" xfId="4" applyNumberFormat="1" applyFont="1" applyFill="1" applyBorder="1" applyAlignment="1">
      <alignment horizontal="right" vertical="center" wrapText="1"/>
    </xf>
    <xf numFmtId="169" fontId="66" fillId="8" borderId="1" xfId="4" applyNumberFormat="1" applyFont="1" applyFill="1" applyBorder="1" applyAlignment="1">
      <alignment horizontal="right" vertical="center" wrapText="1"/>
    </xf>
    <xf numFmtId="43" fontId="56" fillId="8" borderId="1" xfId="4" applyNumberFormat="1" applyFont="1" applyFill="1" applyBorder="1" applyAlignment="1">
      <alignment horizontal="center" vertical="center" wrapText="1"/>
    </xf>
    <xf numFmtId="43" fontId="56" fillId="0" borderId="1" xfId="4" applyNumberFormat="1" applyFont="1" applyBorder="1" applyAlignment="1">
      <alignment horizontal="right" vertical="center" wrapText="1"/>
    </xf>
    <xf numFmtId="43" fontId="58" fillId="0" borderId="1" xfId="0" applyNumberFormat="1" applyFont="1" applyBorder="1" applyAlignment="1">
      <alignment vertical="center" wrapText="1"/>
    </xf>
    <xf numFmtId="43" fontId="56" fillId="3" borderId="1" xfId="8" applyNumberFormat="1" applyFont="1" applyFill="1" applyBorder="1" applyAlignment="1">
      <alignment horizontal="right" vertical="center" wrapText="1"/>
    </xf>
    <xf numFmtId="43" fontId="56" fillId="3" borderId="1" xfId="7" applyNumberFormat="1" applyFont="1" applyFill="1" applyBorder="1" applyAlignment="1">
      <alignment horizontal="center" vertical="center" wrapText="1"/>
    </xf>
    <xf numFmtId="43" fontId="57" fillId="5" borderId="1" xfId="4" applyNumberFormat="1" applyFont="1" applyFill="1" applyBorder="1" applyAlignment="1">
      <alignment horizontal="right" vertical="center" wrapText="1"/>
    </xf>
    <xf numFmtId="43" fontId="56" fillId="3" borderId="1" xfId="12482" applyNumberFormat="1" applyFont="1" applyFill="1" applyBorder="1" applyAlignment="1">
      <alignment horizontal="right" vertical="center" wrapText="1"/>
    </xf>
    <xf numFmtId="43" fontId="56" fillId="5" borderId="1" xfId="12482" applyNumberFormat="1" applyFont="1" applyFill="1" applyBorder="1" applyAlignment="1">
      <alignment horizontal="right" vertical="center" wrapText="1"/>
    </xf>
    <xf numFmtId="43" fontId="56" fillId="0" borderId="1" xfId="7" applyNumberFormat="1" applyFont="1" applyBorder="1" applyAlignment="1">
      <alignment horizontal="right" vertical="center" wrapText="1"/>
    </xf>
    <xf numFmtId="43" fontId="56" fillId="0" borderId="1" xfId="1" applyNumberFormat="1" applyFont="1" applyBorder="1" applyAlignment="1">
      <alignment horizontal="right" vertical="center" wrapText="1"/>
    </xf>
    <xf numFmtId="0" fontId="58" fillId="0" borderId="0" xfId="12474" applyFont="1"/>
    <xf numFmtId="2" fontId="56" fillId="0" borderId="0" xfId="12474" applyNumberFormat="1" applyFont="1"/>
    <xf numFmtId="0" fontId="40" fillId="0" borderId="1" xfId="12474" applyFont="1" applyBorder="1" applyAlignment="1">
      <alignment horizontal="center" vertical="center" wrapText="1"/>
    </xf>
    <xf numFmtId="0" fontId="40" fillId="0" borderId="0" xfId="12474" applyFont="1"/>
    <xf numFmtId="0" fontId="67" fillId="0" borderId="0" xfId="12474" applyFont="1"/>
    <xf numFmtId="0" fontId="68" fillId="0" borderId="0" xfId="12474" applyFont="1"/>
    <xf numFmtId="4" fontId="56" fillId="3" borderId="1" xfId="7" applyNumberFormat="1" applyFont="1" applyFill="1" applyBorder="1" applyAlignment="1">
      <alignment horizontal="right" vertical="center" wrapText="1"/>
    </xf>
    <xf numFmtId="0" fontId="69" fillId="0" borderId="0" xfId="0" applyFont="1" applyAlignment="1">
      <alignment vertical="center"/>
    </xf>
    <xf numFmtId="0" fontId="40" fillId="0" borderId="0" xfId="0" applyFont="1"/>
    <xf numFmtId="43" fontId="28" fillId="0" borderId="0" xfId="1" applyFont="1"/>
    <xf numFmtId="43" fontId="40" fillId="2" borderId="1" xfId="1" applyFont="1" applyFill="1" applyBorder="1" applyAlignment="1">
      <alignment horizontal="center" vertical="center" wrapText="1"/>
    </xf>
    <xf numFmtId="4" fontId="57" fillId="6" borderId="1" xfId="7" applyNumberFormat="1" applyFont="1" applyFill="1" applyBorder="1" applyAlignment="1">
      <alignment horizontal="right" vertical="center" wrapText="1"/>
    </xf>
    <xf numFmtId="4" fontId="57" fillId="4" borderId="1" xfId="4" applyNumberFormat="1" applyFont="1" applyFill="1" applyBorder="1" applyAlignment="1">
      <alignment horizontal="right" vertical="center" wrapText="1"/>
    </xf>
    <xf numFmtId="4" fontId="57" fillId="4" borderId="1" xfId="1" applyNumberFormat="1" applyFont="1" applyFill="1" applyBorder="1" applyAlignment="1">
      <alignment horizontal="right" vertical="center" wrapText="1"/>
    </xf>
    <xf numFmtId="4" fontId="34" fillId="0" borderId="0" xfId="0" applyNumberFormat="1" applyFont="1"/>
    <xf numFmtId="4" fontId="56" fillId="3" borderId="1" xfId="1" applyNumberFormat="1" applyFont="1" applyFill="1" applyBorder="1" applyAlignment="1">
      <alignment horizontal="right" vertical="center" wrapText="1"/>
    </xf>
    <xf numFmtId="4" fontId="56" fillId="3" borderId="1" xfId="4" applyNumberFormat="1" applyFont="1" applyFill="1" applyBorder="1" applyAlignment="1">
      <alignment horizontal="right" vertical="center" wrapText="1"/>
    </xf>
    <xf numFmtId="4" fontId="56" fillId="3" borderId="1" xfId="8" applyNumberFormat="1" applyFont="1" applyFill="1" applyBorder="1" applyAlignment="1">
      <alignment horizontal="right" vertical="center" wrapText="1"/>
    </xf>
    <xf numFmtId="4" fontId="56" fillId="3" borderId="1" xfId="12483" applyNumberFormat="1" applyFont="1" applyFill="1" applyBorder="1" applyAlignment="1">
      <alignment horizontal="right" vertical="center" wrapText="1"/>
    </xf>
    <xf numFmtId="4" fontId="56" fillId="3" borderId="1" xfId="12474" applyNumberFormat="1" applyFont="1" applyFill="1" applyBorder="1" applyAlignment="1">
      <alignment horizontal="right" vertical="center" wrapText="1"/>
    </xf>
    <xf numFmtId="4" fontId="56" fillId="5" borderId="1" xfId="1" applyNumberFormat="1" applyFont="1" applyFill="1" applyBorder="1" applyAlignment="1">
      <alignment horizontal="right" vertical="center" wrapText="1"/>
    </xf>
    <xf numFmtId="4" fontId="56" fillId="3" borderId="1" xfId="12480" applyNumberFormat="1" applyFont="1" applyFill="1" applyBorder="1" applyAlignment="1">
      <alignment horizontal="right" vertical="center" wrapText="1"/>
    </xf>
    <xf numFmtId="4" fontId="56" fillId="2" borderId="1" xfId="12474" applyNumberFormat="1" applyFont="1" applyFill="1" applyBorder="1" applyAlignment="1">
      <alignment horizontal="right" vertical="center" wrapText="1"/>
    </xf>
    <xf numFmtId="4" fontId="56" fillId="2" borderId="1" xfId="1" applyNumberFormat="1" applyFont="1" applyFill="1" applyBorder="1" applyAlignment="1">
      <alignment horizontal="right" vertical="center" wrapText="1"/>
    </xf>
    <xf numFmtId="4" fontId="56" fillId="5" borderId="1" xfId="4" applyNumberFormat="1" applyFont="1" applyFill="1" applyBorder="1" applyAlignment="1">
      <alignment horizontal="right" vertical="center" wrapText="1"/>
    </xf>
    <xf numFmtId="4" fontId="56" fillId="5" borderId="1" xfId="7" applyNumberFormat="1" applyFont="1" applyFill="1" applyBorder="1" applyAlignment="1">
      <alignment horizontal="right" vertical="center" wrapText="1"/>
    </xf>
    <xf numFmtId="4" fontId="56" fillId="0" borderId="1" xfId="1" applyNumberFormat="1" applyFont="1" applyFill="1" applyBorder="1" applyAlignment="1">
      <alignment horizontal="right" vertical="center" wrapText="1"/>
    </xf>
    <xf numFmtId="4" fontId="56" fillId="0" borderId="1" xfId="7" applyNumberFormat="1" applyFont="1" applyFill="1" applyBorder="1" applyAlignment="1">
      <alignment horizontal="right" vertical="center" wrapText="1"/>
    </xf>
    <xf numFmtId="4" fontId="56" fillId="5" borderId="1" xfId="8" applyNumberFormat="1" applyFont="1" applyFill="1" applyBorder="1" applyAlignment="1">
      <alignment horizontal="right" vertical="center" wrapText="1"/>
    </xf>
    <xf numFmtId="4" fontId="57" fillId="4" borderId="1" xfId="7" applyNumberFormat="1" applyFont="1" applyFill="1" applyBorder="1" applyAlignment="1">
      <alignment horizontal="center" vertical="center" wrapText="1"/>
    </xf>
    <xf numFmtId="4" fontId="57" fillId="4" borderId="1" xfId="1" applyNumberFormat="1" applyFont="1" applyFill="1" applyBorder="1" applyAlignment="1">
      <alignment horizontal="center" vertical="center" wrapText="1"/>
    </xf>
    <xf numFmtId="4" fontId="56" fillId="5" borderId="1" xfId="7" applyNumberFormat="1" applyFont="1" applyFill="1" applyBorder="1" applyAlignment="1">
      <alignment horizontal="center" vertical="center" wrapText="1"/>
    </xf>
    <xf numFmtId="4" fontId="56" fillId="3" borderId="1" xfId="1" applyNumberFormat="1" applyFont="1" applyFill="1" applyBorder="1" applyAlignment="1">
      <alignment horizontal="center" vertical="center" wrapText="1"/>
    </xf>
    <xf numFmtId="4" fontId="56" fillId="3" borderId="1" xfId="5093" applyNumberFormat="1" applyFont="1" applyFill="1" applyBorder="1" applyAlignment="1">
      <alignment horizontal="center" vertical="center" wrapText="1"/>
    </xf>
    <xf numFmtId="4" fontId="57" fillId="6" borderId="1" xfId="1" applyNumberFormat="1" applyFont="1" applyFill="1" applyBorder="1" applyAlignment="1">
      <alignment horizontal="right" vertical="center" wrapText="1"/>
    </xf>
    <xf numFmtId="4" fontId="56" fillId="3" borderId="1" xfId="12477" applyNumberFormat="1" applyFont="1" applyFill="1" applyBorder="1" applyAlignment="1">
      <alignment horizontal="right" vertical="center" wrapText="1"/>
    </xf>
    <xf numFmtId="4" fontId="56" fillId="3" borderId="1" xfId="12478" applyNumberFormat="1" applyFont="1" applyFill="1" applyBorder="1" applyAlignment="1">
      <alignment horizontal="right" vertical="center" wrapText="1"/>
    </xf>
    <xf numFmtId="4" fontId="56" fillId="0" borderId="1" xfId="4" applyNumberFormat="1" applyFont="1" applyFill="1" applyBorder="1" applyAlignment="1">
      <alignment horizontal="right" vertical="center" wrapText="1"/>
    </xf>
    <xf numFmtId="4" fontId="56" fillId="0" borderId="1" xfId="12480" applyNumberFormat="1" applyFont="1" applyFill="1" applyBorder="1" applyAlignment="1">
      <alignment horizontal="right" vertical="center" wrapText="1"/>
    </xf>
    <xf numFmtId="4" fontId="56" fillId="0" borderId="1" xfId="12474" applyNumberFormat="1" applyFont="1" applyFill="1" applyBorder="1" applyAlignment="1">
      <alignment horizontal="right" vertical="center" wrapText="1"/>
    </xf>
    <xf numFmtId="4" fontId="56" fillId="5" borderId="1" xfId="12474" applyNumberFormat="1" applyFont="1" applyFill="1" applyBorder="1" applyAlignment="1">
      <alignment horizontal="right" vertical="center" wrapText="1"/>
    </xf>
    <xf numFmtId="4" fontId="56" fillId="3" borderId="1" xfId="12481" applyNumberFormat="1" applyFont="1" applyFill="1" applyBorder="1" applyAlignment="1">
      <alignment horizontal="right" vertical="center" wrapText="1"/>
    </xf>
    <xf numFmtId="4" fontId="56" fillId="0" borderId="1" xfId="8" applyNumberFormat="1" applyFont="1" applyFill="1" applyBorder="1" applyAlignment="1">
      <alignment horizontal="right" vertical="center" wrapText="1"/>
    </xf>
    <xf numFmtId="4" fontId="56" fillId="3" borderId="1" xfId="4" applyNumberFormat="1" applyFont="1" applyFill="1" applyBorder="1" applyAlignment="1">
      <alignment horizontal="center" vertical="center" wrapText="1"/>
    </xf>
    <xf numFmtId="4" fontId="56" fillId="0" borderId="1" xfId="4" applyNumberFormat="1" applyFont="1" applyBorder="1" applyAlignment="1">
      <alignment horizontal="right" vertical="center" wrapText="1"/>
    </xf>
    <xf numFmtId="4" fontId="56" fillId="0" borderId="1" xfId="1" applyNumberFormat="1" applyFont="1" applyBorder="1" applyAlignment="1">
      <alignment horizontal="right" vertical="center" wrapText="1"/>
    </xf>
    <xf numFmtId="4" fontId="56" fillId="3" borderId="1" xfId="12482" applyNumberFormat="1" applyFont="1" applyFill="1" applyBorder="1" applyAlignment="1">
      <alignment horizontal="right" vertical="center" wrapText="1"/>
    </xf>
    <xf numFmtId="4" fontId="56" fillId="0" borderId="1" xfId="7" applyNumberFormat="1" applyFont="1" applyBorder="1" applyAlignment="1">
      <alignment horizontal="right" vertical="center" wrapText="1"/>
    </xf>
    <xf numFmtId="186" fontId="57" fillId="4" borderId="1" xfId="4" applyNumberFormat="1" applyFont="1" applyFill="1" applyBorder="1" applyAlignment="1">
      <alignment horizontal="right" vertical="center" wrapText="1"/>
    </xf>
    <xf numFmtId="186" fontId="57" fillId="7" borderId="1" xfId="4" applyNumberFormat="1" applyFont="1" applyFill="1" applyBorder="1" applyAlignment="1">
      <alignment horizontal="right" vertical="center" wrapText="1"/>
    </xf>
    <xf numFmtId="186" fontId="57" fillId="3" borderId="1" xfId="4" applyNumberFormat="1" applyFont="1" applyFill="1" applyBorder="1" applyAlignment="1">
      <alignment horizontal="right" vertical="center" wrapText="1"/>
    </xf>
    <xf numFmtId="186" fontId="57" fillId="7" borderId="1" xfId="7" applyNumberFormat="1" applyFont="1" applyFill="1" applyBorder="1" applyAlignment="1">
      <alignment horizontal="right" vertical="center" wrapText="1"/>
    </xf>
    <xf numFmtId="186" fontId="56" fillId="3" borderId="1" xfId="4" applyNumberFormat="1" applyFont="1" applyFill="1" applyBorder="1" applyAlignment="1">
      <alignment horizontal="right" vertical="center" wrapText="1"/>
    </xf>
    <xf numFmtId="186" fontId="56" fillId="0" borderId="1" xfId="4" applyNumberFormat="1" applyFont="1" applyFill="1" applyBorder="1" applyAlignment="1">
      <alignment horizontal="right" vertical="center" wrapText="1"/>
    </xf>
    <xf numFmtId="186" fontId="56" fillId="0" borderId="1" xfId="4" applyNumberFormat="1" applyFont="1" applyBorder="1" applyAlignment="1">
      <alignment horizontal="right" vertical="center" wrapText="1"/>
    </xf>
    <xf numFmtId="186" fontId="56" fillId="5" borderId="1" xfId="4" applyNumberFormat="1" applyFont="1" applyFill="1" applyBorder="1" applyAlignment="1">
      <alignment horizontal="right" vertical="center" wrapText="1"/>
    </xf>
    <xf numFmtId="186" fontId="56" fillId="2" borderId="1" xfId="12474" applyNumberFormat="1" applyFont="1" applyFill="1" applyBorder="1" applyAlignment="1">
      <alignment horizontal="right" vertical="center" wrapText="1"/>
    </xf>
    <xf numFmtId="186" fontId="49" fillId="3" borderId="1" xfId="4" applyNumberFormat="1" applyFont="1" applyFill="1" applyBorder="1" applyAlignment="1">
      <alignment horizontal="right" vertical="center" wrapText="1"/>
    </xf>
    <xf numFmtId="0" fontId="40" fillId="0" borderId="1" xfId="12474" applyFont="1" applyFill="1" applyBorder="1" applyAlignment="1">
      <alignment horizontal="center" vertical="center" wrapText="1"/>
    </xf>
    <xf numFmtId="49" fontId="40" fillId="0" borderId="1" xfId="12474" applyNumberFormat="1" applyFont="1" applyFill="1" applyBorder="1" applyAlignment="1">
      <alignment horizontal="center" vertical="center" wrapText="1"/>
    </xf>
    <xf numFmtId="186" fontId="57" fillId="0" borderId="1" xfId="4" applyNumberFormat="1" applyFont="1" applyFill="1" applyBorder="1" applyAlignment="1">
      <alignment horizontal="right" vertical="center" wrapText="1"/>
    </xf>
    <xf numFmtId="186" fontId="56" fillId="0" borderId="1" xfId="12474" applyNumberFormat="1" applyFont="1" applyFill="1" applyBorder="1" applyAlignment="1">
      <alignment horizontal="right" vertical="center" wrapText="1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 wrapText="1"/>
    </xf>
    <xf numFmtId="164" fontId="40" fillId="5" borderId="1" xfId="12474" applyNumberFormat="1" applyFont="1" applyFill="1" applyBorder="1" applyAlignment="1">
      <alignment horizontal="center" vertical="center"/>
    </xf>
    <xf numFmtId="1" fontId="40" fillId="3" borderId="1" xfId="4" applyNumberFormat="1" applyFont="1" applyFill="1" applyBorder="1" applyAlignment="1">
      <alignment horizontal="center" vertical="center" wrapText="1"/>
    </xf>
    <xf numFmtId="0" fontId="44" fillId="0" borderId="1" xfId="12474" applyFont="1" applyFill="1" applyBorder="1" applyAlignment="1">
      <alignment horizontal="center" vertical="center" wrapText="1"/>
    </xf>
    <xf numFmtId="0" fontId="44" fillId="0" borderId="1" xfId="12474" applyFont="1" applyBorder="1" applyAlignment="1">
      <alignment horizontal="center" vertical="center" wrapText="1"/>
    </xf>
    <xf numFmtId="172" fontId="44" fillId="0" borderId="1" xfId="3" applyNumberFormat="1" applyFont="1" applyFill="1" applyBorder="1" applyAlignment="1">
      <alignment horizontal="center" vertical="center" wrapText="1"/>
    </xf>
    <xf numFmtId="172" fontId="44" fillId="0" borderId="1" xfId="3" applyNumberFormat="1" applyFont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 wrapText="1"/>
    </xf>
    <xf numFmtId="0" fontId="44" fillId="0" borderId="1" xfId="12476" applyFont="1" applyFill="1" applyBorder="1" applyAlignment="1">
      <alignment horizontal="center" vertical="center" wrapText="1"/>
    </xf>
    <xf numFmtId="0" fontId="44" fillId="0" borderId="1" xfId="12476" applyFont="1" applyBorder="1" applyAlignment="1">
      <alignment horizontal="center" vertical="center" wrapText="1"/>
    </xf>
    <xf numFmtId="0" fontId="44" fillId="3" borderId="1" xfId="12474" applyFont="1" applyFill="1" applyBorder="1" applyAlignment="1">
      <alignment horizontal="center" vertical="center" wrapText="1"/>
    </xf>
    <xf numFmtId="0" fontId="44" fillId="3" borderId="1" xfId="12475" applyFont="1" applyFill="1" applyBorder="1" applyAlignment="1">
      <alignment horizontal="center" vertical="center" wrapText="1"/>
    </xf>
    <xf numFmtId="0" fontId="40" fillId="0" borderId="1" xfId="12474" applyFont="1" applyFill="1" applyBorder="1" applyAlignment="1">
      <alignment horizontal="center" vertical="center" wrapText="1"/>
    </xf>
    <xf numFmtId="164" fontId="40" fillId="0" borderId="1" xfId="12474" applyNumberFormat="1" applyFont="1" applyFill="1" applyBorder="1" applyAlignment="1">
      <alignment horizontal="center" vertical="center"/>
    </xf>
    <xf numFmtId="172" fontId="44" fillId="3" borderId="1" xfId="3" applyNumberFormat="1" applyFont="1" applyFill="1" applyBorder="1" applyAlignment="1">
      <alignment horizontal="center" vertical="center" wrapText="1"/>
    </xf>
    <xf numFmtId="0" fontId="44" fillId="0" borderId="1" xfId="12479" applyFont="1" applyFill="1" applyBorder="1" applyAlignment="1">
      <alignment horizontal="center" vertical="center" wrapText="1"/>
    </xf>
    <xf numFmtId="0" fontId="44" fillId="0" borderId="1" xfId="12479" applyFont="1" applyBorder="1" applyAlignment="1">
      <alignment horizontal="center" vertical="center" wrapText="1"/>
    </xf>
    <xf numFmtId="1" fontId="40" fillId="3" borderId="1" xfId="12474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0" fillId="0" borderId="1" xfId="12474" applyFont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 wrapText="1"/>
    </xf>
    <xf numFmtId="164" fontId="39" fillId="0" borderId="1" xfId="12474" applyNumberFormat="1" applyFont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/>
    </xf>
    <xf numFmtId="1" fontId="39" fillId="3" borderId="1" xfId="12474" applyNumberFormat="1" applyFont="1" applyFill="1" applyBorder="1" applyAlignment="1">
      <alignment horizontal="center" vertical="center" wrapText="1"/>
    </xf>
    <xf numFmtId="0" fontId="39" fillId="3" borderId="1" xfId="12474" applyFont="1" applyFill="1" applyBorder="1" applyAlignment="1">
      <alignment horizontal="center" vertical="center" wrapText="1"/>
    </xf>
    <xf numFmtId="0" fontId="44" fillId="3" borderId="2" xfId="12474" applyFont="1" applyFill="1" applyBorder="1" applyAlignment="1">
      <alignment horizontal="left" vertical="center" wrapText="1"/>
    </xf>
    <xf numFmtId="0" fontId="44" fillId="3" borderId="3" xfId="12474" applyFont="1" applyFill="1" applyBorder="1" applyAlignment="1">
      <alignment horizontal="left" vertical="center" wrapText="1"/>
    </xf>
    <xf numFmtId="0" fontId="44" fillId="3" borderId="4" xfId="12474" applyFont="1" applyFill="1" applyBorder="1" applyAlignment="1">
      <alignment horizontal="left" vertical="center" wrapText="1"/>
    </xf>
    <xf numFmtId="0" fontId="39" fillId="0" borderId="1" xfId="12474" applyFont="1" applyFill="1" applyBorder="1" applyAlignment="1">
      <alignment horizontal="center" vertical="center" wrapText="1"/>
    </xf>
    <xf numFmtId="164" fontId="39" fillId="0" borderId="1" xfId="12474" applyNumberFormat="1" applyFont="1" applyFill="1" applyBorder="1" applyAlignment="1">
      <alignment horizontal="center" vertical="center"/>
    </xf>
    <xf numFmtId="0" fontId="39" fillId="0" borderId="1" xfId="12474" applyFont="1" applyFill="1" applyBorder="1" applyAlignment="1">
      <alignment horizontal="center" vertical="center"/>
    </xf>
    <xf numFmtId="0" fontId="40" fillId="0" borderId="5" xfId="12474" applyFont="1" applyFill="1" applyBorder="1" applyAlignment="1">
      <alignment horizontal="center" vertical="center" wrapText="1"/>
    </xf>
    <xf numFmtId="0" fontId="40" fillId="0" borderId="9" xfId="12474" applyFont="1" applyFill="1" applyBorder="1" applyAlignment="1">
      <alignment horizontal="center" vertical="center" wrapText="1"/>
    </xf>
    <xf numFmtId="0" fontId="40" fillId="0" borderId="6" xfId="12474" applyFont="1" applyFill="1" applyBorder="1" applyAlignment="1">
      <alignment horizontal="center" vertical="center" wrapText="1"/>
    </xf>
    <xf numFmtId="0" fontId="40" fillId="0" borderId="7" xfId="12474" applyFont="1" applyFill="1" applyBorder="1" applyAlignment="1">
      <alignment horizontal="center" vertical="center" wrapText="1"/>
    </xf>
    <xf numFmtId="0" fontId="40" fillId="0" borderId="10" xfId="12474" applyFont="1" applyFill="1" applyBorder="1" applyAlignment="1">
      <alignment horizontal="center" vertical="center" wrapText="1"/>
    </xf>
    <xf numFmtId="0" fontId="40" fillId="0" borderId="8" xfId="12474" applyFont="1" applyFill="1" applyBorder="1" applyAlignment="1">
      <alignment horizontal="center" vertical="center" wrapText="1"/>
    </xf>
    <xf numFmtId="0" fontId="39" fillId="0" borderId="2" xfId="12474" applyFont="1" applyFill="1" applyBorder="1" applyAlignment="1">
      <alignment horizontal="center" vertical="center" wrapText="1"/>
    </xf>
    <xf numFmtId="0" fontId="39" fillId="0" borderId="3" xfId="12474" applyFont="1" applyFill="1" applyBorder="1" applyAlignment="1">
      <alignment horizontal="center" vertical="center" wrapText="1"/>
    </xf>
    <xf numFmtId="0" fontId="39" fillId="0" borderId="4" xfId="12474" applyFont="1" applyFill="1" applyBorder="1" applyAlignment="1">
      <alignment horizontal="center" vertical="center" wrapText="1"/>
    </xf>
    <xf numFmtId="0" fontId="40" fillId="0" borderId="2" xfId="12474" applyFont="1" applyFill="1" applyBorder="1" applyAlignment="1">
      <alignment horizontal="center" vertical="center" wrapText="1"/>
    </xf>
    <xf numFmtId="0" fontId="40" fillId="0" borderId="4" xfId="12474" applyFont="1" applyFill="1" applyBorder="1" applyAlignment="1">
      <alignment horizontal="center" vertical="center" wrapText="1"/>
    </xf>
    <xf numFmtId="0" fontId="40" fillId="0" borderId="3" xfId="12474" applyFont="1" applyFill="1" applyBorder="1" applyAlignment="1">
      <alignment horizontal="center" vertical="center" wrapText="1"/>
    </xf>
    <xf numFmtId="0" fontId="59" fillId="2" borderId="1" xfId="3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 wrapText="1"/>
    </xf>
    <xf numFmtId="164" fontId="40" fillId="5" borderId="1" xfId="2" applyNumberFormat="1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 wrapText="1"/>
    </xf>
    <xf numFmtId="0" fontId="44" fillId="0" borderId="1" xfId="6" applyFont="1" applyFill="1" applyBorder="1" applyAlignment="1">
      <alignment horizontal="center" vertical="center" wrapText="1"/>
    </xf>
    <xf numFmtId="0" fontId="44" fillId="0" borderId="1" xfId="6" applyFont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0" fontId="44" fillId="3" borderId="1" xfId="5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164" fontId="40" fillId="0" borderId="1" xfId="2" applyNumberFormat="1" applyFont="1" applyFill="1" applyBorder="1" applyAlignment="1">
      <alignment horizontal="center" vertical="center"/>
    </xf>
    <xf numFmtId="0" fontId="44" fillId="0" borderId="1" xfId="9" applyFont="1" applyFill="1" applyBorder="1" applyAlignment="1">
      <alignment horizontal="center" vertical="center" wrapText="1"/>
    </xf>
    <xf numFmtId="0" fontId="44" fillId="0" borderId="1" xfId="9" applyFont="1" applyBorder="1" applyAlignment="1">
      <alignment horizontal="center" vertical="center" wrapText="1"/>
    </xf>
    <xf numFmtId="1" fontId="40" fillId="3" borderId="1" xfId="2" applyNumberFormat="1" applyFont="1" applyFill="1" applyBorder="1" applyAlignment="1">
      <alignment horizontal="center" vertical="center" wrapText="1"/>
    </xf>
    <xf numFmtId="0" fontId="40" fillId="5" borderId="1" xfId="2" applyFont="1" applyFill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164" fontId="39" fillId="0" borderId="1" xfId="2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1" fontId="39" fillId="3" borderId="1" xfId="2" applyNumberFormat="1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44" fillId="3" borderId="2" xfId="2" applyFont="1" applyFill="1" applyBorder="1" applyAlignment="1">
      <alignment horizontal="left" vertical="center" wrapText="1"/>
    </xf>
    <xf numFmtId="0" fontId="44" fillId="3" borderId="3" xfId="2" applyFont="1" applyFill="1" applyBorder="1" applyAlignment="1">
      <alignment horizontal="left" vertical="center" wrapText="1"/>
    </xf>
    <xf numFmtId="0" fontId="44" fillId="3" borderId="4" xfId="2" applyFont="1" applyFill="1" applyBorder="1" applyAlignment="1">
      <alignment horizontal="left" vertical="center" wrapText="1"/>
    </xf>
  </cellXfs>
  <cellStyles count="19866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18" xfId="19864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17" xfId="1985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22" xfId="1984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15" xfId="19861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26" xfId="19840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19" xfId="1984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17" xfId="19844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14" xfId="19845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14" xfId="19846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13" xfId="19847"/>
    <cellStyle name="Обычный 2 2 2 7 2" xfId="533"/>
    <cellStyle name="Обычный 2 2 2 7 2 10" xfId="12534"/>
    <cellStyle name="Обычный 2 2 2 7 2 11" xfId="12578"/>
    <cellStyle name="Обычный 2 2 2 7 2 12" xfId="19848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10" xfId="19849"/>
    <cellStyle name="Обычный 2 2 2 7 3 2" xfId="2481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2 5" xfId="19852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3 5" xfId="19854"/>
    <cellStyle name="Обычный 2 2 2 7 3 2 4" xfId="12469"/>
    <cellStyle name="Обычный 2 2 2 7 3 2 4 2" xfId="12511"/>
    <cellStyle name="Обычный 2 2 2 7 3 2 4 3" xfId="12542"/>
    <cellStyle name="Обычный 2 2 2 7 3 2 4 4" xfId="19856"/>
    <cellStyle name="Обычный 2 2 2 7 3 2 5" xfId="12514"/>
    <cellStyle name="Обычный 2 2 2 7 3 2 5 2" xfId="12545"/>
    <cellStyle name="Обычный 2 2 2 7 3 2 5 3" xfId="19859"/>
    <cellStyle name="Обычный 2 2 2 7 3 2 6" xfId="12505"/>
    <cellStyle name="Обычный 2 2 2 7 3 2 6 2" xfId="19862"/>
    <cellStyle name="Обычный 2 2 2 7 3 2 7" xfId="12536"/>
    <cellStyle name="Обычный 2 2 2 7 3 2 8" xfId="12580"/>
    <cellStyle name="Обычный 2 2 2 7 3 2 9" xfId="1985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3 7" xfId="19851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4 5" xfId="19853"/>
    <cellStyle name="Обычный 2 2 2 7 3 5" xfId="5165"/>
    <cellStyle name="Обычный 2 2 2 7 3 5 2" xfId="12510"/>
    <cellStyle name="Обычный 2 2 2 7 3 5 3" xfId="12541"/>
    <cellStyle name="Обычный 2 2 2 7 3 5 4" xfId="19855"/>
    <cellStyle name="Обычный 2 2 2 7 3 6" xfId="12468"/>
    <cellStyle name="Обычный 2 2 2 7 3 6 2" xfId="12512"/>
    <cellStyle name="Обычный 2 2 2 7 3 6 3" xfId="12543"/>
    <cellStyle name="Обычный 2 2 2 7 3 6 4" xfId="19857"/>
    <cellStyle name="Обычный 2 2 2 7 3 7" xfId="12504"/>
    <cellStyle name="Обычный 2 2 2 7 3 7 2" xfId="19860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37" xfId="19838"/>
    <cellStyle name="Обычный 2 2 38" xfId="19863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2" xfId="150"/>
    <cellStyle name="Обычный 2 2 7 2 2 10" xfId="12697"/>
    <cellStyle name="Обычный 2 2 7 2 2 2" xfId="456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3 5 8" xfId="19841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33" xfId="19839"/>
    <cellStyle name="Обычный 4 34" xfId="19865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 x14ac:dyDescent="0.8">
      <c r="A4" s="409" t="s">
        <v>1</v>
      </c>
      <c r="B4" s="409" t="s">
        <v>2</v>
      </c>
      <c r="C4" s="409" t="s">
        <v>3</v>
      </c>
      <c r="D4" s="409" t="s">
        <v>4</v>
      </c>
      <c r="E4" s="410" t="s">
        <v>70</v>
      </c>
      <c r="F4" s="410"/>
      <c r="G4" s="410"/>
      <c r="H4" s="410"/>
      <c r="I4" s="410"/>
      <c r="J4" s="410"/>
      <c r="K4" s="410"/>
      <c r="L4" s="410"/>
      <c r="M4" s="394" t="s">
        <v>5</v>
      </c>
      <c r="N4" s="409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 x14ac:dyDescent="0.8">
      <c r="A5" s="409"/>
      <c r="B5" s="409"/>
      <c r="C5" s="409"/>
      <c r="D5" s="409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394"/>
      <c r="N5" s="409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 x14ac:dyDescent="0.8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252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 x14ac:dyDescent="0.5">
      <c r="A7" s="409"/>
      <c r="B7" s="411" t="s">
        <v>63</v>
      </c>
      <c r="C7" s="412">
        <f>C15+C23+C31+C39+C47+C55+C63+C71+C79+C87+C95+C103+C111+C119+C127+C135+C143++C151+C159+C167+C175+183</f>
        <v>325</v>
      </c>
      <c r="D7" s="147" t="s">
        <v>17</v>
      </c>
      <c r="E7" s="259" t="e">
        <f>E8+E9+E10+E11+E13</f>
        <v>#VALUE!</v>
      </c>
      <c r="F7" s="259">
        <f>F8+F9+F10+F11+F13</f>
        <v>1033567.7978099999</v>
      </c>
      <c r="G7" s="259" t="e">
        <f>G8+G9+G10+G11+G13</f>
        <v>#VALUE!</v>
      </c>
      <c r="H7" s="259">
        <f>H8+H9+H10</f>
        <v>1000050.68469</v>
      </c>
      <c r="I7" s="259">
        <f t="shared" ref="I7:I26" si="0">H7-F7</f>
        <v>-33517.113119999878</v>
      </c>
      <c r="J7" s="259" t="e">
        <f>IF(H7=0, ,H7/G7*100)</f>
        <v>#VALUE!</v>
      </c>
      <c r="K7" s="259">
        <f t="shared" ref="K7:K15" si="1">IF(H7=0,0,H7/F7*100)</f>
        <v>96.757144215307562</v>
      </c>
      <c r="L7" s="259" t="e">
        <f t="shared" ref="L7:L70" si="2">IF(H7=0,0,H7/E7*100)</f>
        <v>#VALUE!</v>
      </c>
      <c r="M7" s="414">
        <f>M15+M23+M31+M39+M47+M55+M63+M71+M79+M87+M95+M103+M111+M119+M127+M135+M143+M151+M159+M167+M175+M183</f>
        <v>150</v>
      </c>
      <c r="N7" s="416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5">
      <c r="A8" s="409"/>
      <c r="B8" s="411"/>
      <c r="C8" s="413"/>
      <c r="D8" s="151" t="s">
        <v>18</v>
      </c>
      <c r="E8" s="258">
        <f>E16+E24+E32+E40+E48+E56+E64+E72+E80+E88+E96+E104+E112+E120+E128+E136+E144+E152+E160+E168+E176+E184</f>
        <v>22509.000000000004</v>
      </c>
      <c r="F8" s="258">
        <f t="shared" ref="F8:G8" si="3">F16+F24+F32+F40+F48+F56+F64+F72+F80+F88+F96+F104+F112+F120+F128+F136+F144+F152+F160+F168+F176+F184</f>
        <v>12990.220789999999</v>
      </c>
      <c r="G8" s="258">
        <f t="shared" si="3"/>
        <v>13841.264780000001</v>
      </c>
      <c r="H8" s="258">
        <f>H16+H24+H32+H40+H48+H56+H64+H72+H80+H88+H96+H104+H112+H120+H128+H136+H144+H152+H160+H168+H176+H184</f>
        <v>13841.257679999999</v>
      </c>
      <c r="I8" s="258">
        <f t="shared" si="0"/>
        <v>851.0368899999994</v>
      </c>
      <c r="J8" s="257">
        <f t="shared" ref="J8:J15" si="4">IF(H8=0, ,H8/G8*100)</f>
        <v>99.99994870410967</v>
      </c>
      <c r="K8" s="257">
        <f t="shared" si="1"/>
        <v>106.55136586019489</v>
      </c>
      <c r="L8" s="257">
        <f t="shared" si="2"/>
        <v>61.492103958416621</v>
      </c>
      <c r="M8" s="415"/>
      <c r="N8" s="417"/>
      <c r="O8" s="250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5">
      <c r="A9" s="409"/>
      <c r="B9" s="411"/>
      <c r="C9" s="413"/>
      <c r="D9" s="151" t="s">
        <v>19</v>
      </c>
      <c r="E9" s="258" t="e">
        <f>E17+E25+E33+E41+E49+E57+E65+E73+E81+E89+E97+E105+E113+E121+E129+E137+E145+E153+E161+E169+E177+E185</f>
        <v>#VALUE!</v>
      </c>
      <c r="F9" s="258">
        <f>F17+F25+F33+F41+F49+F57+F65+F73+F81+F89+F97+F105+F113+F121+F129+F137+F145+F153+F161+F169+F177+F185</f>
        <v>367542.99147779995</v>
      </c>
      <c r="G9" s="258" t="e">
        <f>G17+G25+G33+G41+G49+G57+G65+G73+G81+G89+G97+G105+G113+G121+G129+G137+G145+G153+G161+G169+G177+G185</f>
        <v>#VALUE!</v>
      </c>
      <c r="H9" s="258">
        <f>H17+H25+H33+H41+H49+H57+H65+H73+H81+H89+H97+H105+H113+H121+H129+H137+H145+H153+H161+H169+H177+H185</f>
        <v>372056.31394999998</v>
      </c>
      <c r="I9" s="258">
        <f t="shared" si="0"/>
        <v>4513.3224722000305</v>
      </c>
      <c r="J9" s="257" t="e">
        <f t="shared" si="4"/>
        <v>#VALUE!</v>
      </c>
      <c r="K9" s="257">
        <f t="shared" si="1"/>
        <v>101.22797130590169</v>
      </c>
      <c r="L9" s="257" t="e">
        <f t="shared" si="2"/>
        <v>#VALUE!</v>
      </c>
      <c r="M9" s="415"/>
      <c r="N9" s="417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5">
      <c r="A10" s="409"/>
      <c r="B10" s="411"/>
      <c r="C10" s="413"/>
      <c r="D10" s="151" t="s">
        <v>20</v>
      </c>
      <c r="E10" s="258">
        <f>E18+E26+E34+E42+E50+E58+E66+E74+E82+E90+E98+E106+E114+E122+E130+E138+E146+E154+E162+E170+E178+E186</f>
        <v>2686665.6939199995</v>
      </c>
      <c r="F10" s="258">
        <f>F18+F26+F34+F42+F50+F58+F66+F74+F82+F90+F98+F106+F114+F122+F130+F138+F146+F154+F162+F170+F178+F186</f>
        <v>653034.5855421999</v>
      </c>
      <c r="G10" s="258">
        <f>G18+G26+G34+G42+G50+G58+G66+G74+G82+G90+G98+G106+G114+G122+G130+G138+G146+G154+G162+G170+G178+G186</f>
        <v>3217020.67649</v>
      </c>
      <c r="H10" s="258">
        <f>H18+H26+H34+H42+H50+H58+H66+H74+H82+H90+H98+H106+H114+H122+H130+H138+H146+H154+H162+H170+H178+H186</f>
        <v>614153.11306</v>
      </c>
      <c r="I10" s="258">
        <f t="shared" si="0"/>
        <v>-38881.472482199897</v>
      </c>
      <c r="J10" s="257">
        <f t="shared" si="4"/>
        <v>19.090741863993397</v>
      </c>
      <c r="K10" s="257">
        <f t="shared" si="1"/>
        <v>94.046031658504347</v>
      </c>
      <c r="L10" s="257">
        <f t="shared" si="2"/>
        <v>22.859305288702121</v>
      </c>
      <c r="M10" s="415"/>
      <c r="N10" s="417"/>
      <c r="O10" s="251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5">
      <c r="A11" s="409"/>
      <c r="B11" s="411"/>
      <c r="C11" s="413"/>
      <c r="D11" s="152" t="s">
        <v>21</v>
      </c>
      <c r="E11" s="258">
        <f t="shared" ref="E11:I14" si="5">E19+E27+E35+E43+E51+E59+E67+E75+E83+E91+E99+E107+E115+E123+E131+E139+E147+E155+E163+E171+E179+E187</f>
        <v>0</v>
      </c>
      <c r="F11" s="258">
        <f t="shared" si="5"/>
        <v>0</v>
      </c>
      <c r="G11" s="258">
        <f t="shared" si="5"/>
        <v>0</v>
      </c>
      <c r="H11" s="258">
        <f t="shared" si="5"/>
        <v>0</v>
      </c>
      <c r="I11" s="258">
        <f t="shared" si="5"/>
        <v>0</v>
      </c>
      <c r="J11" s="257"/>
      <c r="K11" s="257">
        <f t="shared" si="1"/>
        <v>0</v>
      </c>
      <c r="L11" s="257">
        <f t="shared" si="2"/>
        <v>0</v>
      </c>
      <c r="M11" s="415"/>
      <c r="N11" s="417"/>
      <c r="O11" s="251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5">
      <c r="A12" s="409"/>
      <c r="B12" s="411"/>
      <c r="C12" s="413"/>
      <c r="D12" s="152" t="s">
        <v>22</v>
      </c>
      <c r="E12" s="258">
        <f t="shared" si="5"/>
        <v>19809.201580000001</v>
      </c>
      <c r="F12" s="258">
        <f t="shared" si="5"/>
        <v>0</v>
      </c>
      <c r="G12" s="258">
        <f t="shared" si="5"/>
        <v>19734.335579999999</v>
      </c>
      <c r="H12" s="258">
        <f t="shared" si="5"/>
        <v>10</v>
      </c>
      <c r="I12" s="258">
        <f t="shared" si="0"/>
        <v>10</v>
      </c>
      <c r="J12" s="257"/>
      <c r="K12" s="257">
        <v>0</v>
      </c>
      <c r="L12" s="257">
        <v>0</v>
      </c>
      <c r="M12" s="415"/>
      <c r="N12" s="417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5">
      <c r="A13" s="409"/>
      <c r="B13" s="411"/>
      <c r="C13" s="413"/>
      <c r="D13" s="153" t="s">
        <v>23</v>
      </c>
      <c r="E13" s="258">
        <f>E29+E21+E53+E61+E77+E85+E101+E109+E117+E125+E133+E141+E149+E157+E173</f>
        <v>2623620.4891599999</v>
      </c>
      <c r="F13" s="258">
        <f t="shared" si="5"/>
        <v>0</v>
      </c>
      <c r="G13" s="258">
        <f t="shared" si="5"/>
        <v>0</v>
      </c>
      <c r="H13" s="258">
        <f t="shared" si="5"/>
        <v>0</v>
      </c>
      <c r="I13" s="258">
        <f t="shared" si="5"/>
        <v>0</v>
      </c>
      <c r="J13" s="257">
        <v>0</v>
      </c>
      <c r="K13" s="257">
        <f t="shared" si="1"/>
        <v>0</v>
      </c>
      <c r="L13" s="257">
        <f t="shared" si="2"/>
        <v>0</v>
      </c>
      <c r="M13" s="415"/>
      <c r="N13" s="417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 x14ac:dyDescent="0.5">
      <c r="A14" s="409"/>
      <c r="B14" s="411"/>
      <c r="C14" s="413"/>
      <c r="D14" s="154" t="s">
        <v>24</v>
      </c>
      <c r="E14" s="258">
        <f t="shared" si="5"/>
        <v>13000</v>
      </c>
      <c r="F14" s="258">
        <f t="shared" si="5"/>
        <v>0</v>
      </c>
      <c r="G14" s="258">
        <f t="shared" si="5"/>
        <v>0</v>
      </c>
      <c r="H14" s="258">
        <v>0</v>
      </c>
      <c r="I14" s="258">
        <v>0</v>
      </c>
      <c r="J14" s="257">
        <f t="shared" ref="J14" si="6">IF(H14=0, ,H14/G14*100)</f>
        <v>0</v>
      </c>
      <c r="K14" s="257">
        <f t="shared" si="1"/>
        <v>0</v>
      </c>
      <c r="L14" s="257">
        <f t="shared" si="2"/>
        <v>0</v>
      </c>
      <c r="M14" s="415"/>
      <c r="N14" s="418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 x14ac:dyDescent="0.5">
      <c r="A15" s="407">
        <v>1</v>
      </c>
      <c r="B15" s="387" t="s">
        <v>25</v>
      </c>
      <c r="C15" s="388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394">
        <v>17</v>
      </c>
      <c r="N15" s="405" t="s">
        <v>26</v>
      </c>
      <c r="O15" s="20"/>
      <c r="P15" s="20"/>
      <c r="Q15" s="20"/>
    </row>
    <row r="16" spans="1:29" s="8" customFormat="1" ht="172.5" customHeight="1" x14ac:dyDescent="0.5">
      <c r="A16" s="407"/>
      <c r="B16" s="387"/>
      <c r="C16" s="388"/>
      <c r="D16" s="151" t="s">
        <v>18</v>
      </c>
      <c r="E16" s="300">
        <v>545.5</v>
      </c>
      <c r="F16" s="300">
        <v>11977.7639</v>
      </c>
      <c r="G16" s="300">
        <v>11526.57669</v>
      </c>
      <c r="H16" s="300">
        <v>11526.57669</v>
      </c>
      <c r="I16" s="281">
        <f t="shared" si="0"/>
        <v>-451.18721000000005</v>
      </c>
      <c r="J16" s="281">
        <f t="shared" ref="J16:J30" si="8">IF(G16=0,0,H16/G16)*100</f>
        <v>100</v>
      </c>
      <c r="K16" s="281">
        <f t="shared" ref="K16:K30" si="9">IF(F16=0,0,H16/F16*100)</f>
        <v>96.233126535412836</v>
      </c>
      <c r="L16" s="281">
        <f t="shared" si="2"/>
        <v>2113.0296406966086</v>
      </c>
      <c r="M16" s="394"/>
      <c r="N16" s="406"/>
      <c r="O16" s="20"/>
      <c r="P16" s="20"/>
      <c r="Q16" s="20"/>
    </row>
    <row r="17" spans="1:17" s="8" customFormat="1" ht="164.25" customHeight="1" x14ac:dyDescent="0.5">
      <c r="A17" s="407"/>
      <c r="B17" s="387"/>
      <c r="C17" s="388"/>
      <c r="D17" s="151" t="s">
        <v>19</v>
      </c>
      <c r="E17" s="300">
        <v>1729607.7</v>
      </c>
      <c r="F17" s="300">
        <v>306775.23591999995</v>
      </c>
      <c r="G17" s="300">
        <v>305395.99524999998</v>
      </c>
      <c r="H17" s="300">
        <v>292920.82999</v>
      </c>
      <c r="I17" s="282">
        <f t="shared" si="0"/>
        <v>-13854.40592999995</v>
      </c>
      <c r="J17" s="281">
        <f t="shared" si="8"/>
        <v>95.915085510604783</v>
      </c>
      <c r="K17" s="281">
        <f t="shared" si="9"/>
        <v>95.483857786482844</v>
      </c>
      <c r="L17" s="281">
        <f t="shared" si="2"/>
        <v>16.935680269577894</v>
      </c>
      <c r="M17" s="394"/>
      <c r="N17" s="406"/>
      <c r="O17" s="20"/>
      <c r="P17" s="20"/>
      <c r="Q17" s="20"/>
    </row>
    <row r="18" spans="1:17" s="8" customFormat="1" ht="168.75" customHeight="1" x14ac:dyDescent="0.5">
      <c r="A18" s="407"/>
      <c r="B18" s="387"/>
      <c r="C18" s="388"/>
      <c r="D18" s="151" t="s">
        <v>20</v>
      </c>
      <c r="E18" s="300">
        <v>512419.61300000001</v>
      </c>
      <c r="F18" s="300">
        <v>137535.80596</v>
      </c>
      <c r="G18" s="300">
        <v>696300.88615999999</v>
      </c>
      <c r="H18" s="300">
        <v>135304.45250000001</v>
      </c>
      <c r="I18" s="282">
        <f t="shared" si="0"/>
        <v>-2231.3534599999839</v>
      </c>
      <c r="J18" s="281">
        <f t="shared" si="8"/>
        <v>19.431894341853383</v>
      </c>
      <c r="K18" s="281">
        <f t="shared" si="9"/>
        <v>98.377619962725248</v>
      </c>
      <c r="L18" s="281">
        <f t="shared" si="2"/>
        <v>26.405010477223872</v>
      </c>
      <c r="M18" s="394"/>
      <c r="N18" s="406"/>
      <c r="O18" s="20"/>
      <c r="P18" s="20"/>
      <c r="Q18" s="20"/>
    </row>
    <row r="19" spans="1:17" s="8" customFormat="1" ht="195" customHeight="1" x14ac:dyDescent="0.5">
      <c r="A19" s="407"/>
      <c r="B19" s="387"/>
      <c r="C19" s="388"/>
      <c r="D19" s="152" t="s">
        <v>21</v>
      </c>
      <c r="E19" s="300">
        <v>0</v>
      </c>
      <c r="F19" s="300">
        <v>0</v>
      </c>
      <c r="G19" s="300">
        <v>0</v>
      </c>
      <c r="H19" s="300">
        <v>0</v>
      </c>
      <c r="I19" s="281">
        <f t="shared" si="0"/>
        <v>0</v>
      </c>
      <c r="J19" s="281">
        <f t="shared" si="8"/>
        <v>0</v>
      </c>
      <c r="K19" s="281">
        <f t="shared" si="9"/>
        <v>0</v>
      </c>
      <c r="L19" s="281">
        <f t="shared" si="2"/>
        <v>0</v>
      </c>
      <c r="M19" s="394"/>
      <c r="N19" s="406"/>
      <c r="O19" s="20"/>
      <c r="P19" s="20"/>
      <c r="Q19" s="20"/>
    </row>
    <row r="20" spans="1:17" s="8" customFormat="1" ht="159.75" customHeight="1" x14ac:dyDescent="0.5">
      <c r="A20" s="407"/>
      <c r="B20" s="387"/>
      <c r="C20" s="388"/>
      <c r="D20" s="152" t="s">
        <v>22</v>
      </c>
      <c r="E20" s="300">
        <v>0</v>
      </c>
      <c r="F20" s="300">
        <v>0</v>
      </c>
      <c r="G20" s="300">
        <v>0</v>
      </c>
      <c r="H20" s="300">
        <v>0</v>
      </c>
      <c r="I20" s="281">
        <f t="shared" si="0"/>
        <v>0</v>
      </c>
      <c r="J20" s="281">
        <f t="shared" si="8"/>
        <v>0</v>
      </c>
      <c r="K20" s="281">
        <f t="shared" si="9"/>
        <v>0</v>
      </c>
      <c r="L20" s="281">
        <f t="shared" si="2"/>
        <v>0</v>
      </c>
      <c r="M20" s="394"/>
      <c r="N20" s="406"/>
      <c r="O20" s="20"/>
      <c r="P20" s="20"/>
      <c r="Q20" s="20"/>
    </row>
    <row r="21" spans="1:17" s="8" customFormat="1" ht="144" customHeight="1" x14ac:dyDescent="0.5">
      <c r="A21" s="407"/>
      <c r="B21" s="387"/>
      <c r="C21" s="388"/>
      <c r="D21" s="153" t="s">
        <v>23</v>
      </c>
      <c r="E21" s="300">
        <v>142259.87797</v>
      </c>
      <c r="F21" s="300">
        <v>0</v>
      </c>
      <c r="G21" s="300">
        <v>0</v>
      </c>
      <c r="H21" s="300">
        <v>0</v>
      </c>
      <c r="I21" s="282">
        <f t="shared" si="0"/>
        <v>0</v>
      </c>
      <c r="J21" s="281">
        <f t="shared" si="8"/>
        <v>0</v>
      </c>
      <c r="K21" s="281">
        <f t="shared" si="9"/>
        <v>0</v>
      </c>
      <c r="L21" s="281">
        <f t="shared" si="2"/>
        <v>0</v>
      </c>
      <c r="M21" s="394"/>
      <c r="N21" s="406"/>
      <c r="O21" s="20"/>
      <c r="P21" s="20"/>
      <c r="Q21" s="20"/>
    </row>
    <row r="22" spans="1:17" s="8" customFormat="1" ht="124.5" customHeight="1" x14ac:dyDescent="0.5">
      <c r="A22" s="407"/>
      <c r="B22" s="387"/>
      <c r="C22" s="388"/>
      <c r="D22" s="154" t="s">
        <v>24</v>
      </c>
      <c r="E22" s="282">
        <v>0</v>
      </c>
      <c r="F22" s="282">
        <v>0</v>
      </c>
      <c r="G22" s="282">
        <v>0</v>
      </c>
      <c r="H22" s="282">
        <v>0</v>
      </c>
      <c r="I22" s="281">
        <f t="shared" si="0"/>
        <v>0</v>
      </c>
      <c r="J22" s="281">
        <f t="shared" si="8"/>
        <v>0</v>
      </c>
      <c r="K22" s="281">
        <f t="shared" si="9"/>
        <v>0</v>
      </c>
      <c r="L22" s="281">
        <f t="shared" si="2"/>
        <v>0</v>
      </c>
      <c r="M22" s="394"/>
      <c r="N22" s="406"/>
      <c r="O22" s="20"/>
      <c r="P22" s="20"/>
      <c r="Q22" s="20"/>
    </row>
    <row r="23" spans="1:17" s="8" customFormat="1" ht="203.25" customHeight="1" x14ac:dyDescent="0.5">
      <c r="A23" s="407">
        <v>2</v>
      </c>
      <c r="B23" s="387" t="s">
        <v>27</v>
      </c>
      <c r="C23" s="388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394">
        <v>4</v>
      </c>
      <c r="N23" s="395" t="s">
        <v>62</v>
      </c>
      <c r="O23" s="20"/>
      <c r="P23" s="20"/>
      <c r="Q23" s="20"/>
    </row>
    <row r="24" spans="1:17" s="8" customFormat="1" ht="132" customHeight="1" x14ac:dyDescent="0.5">
      <c r="A24" s="407"/>
      <c r="B24" s="387"/>
      <c r="C24" s="388"/>
      <c r="D24" s="151" t="s">
        <v>18</v>
      </c>
      <c r="E24" s="280">
        <v>0</v>
      </c>
      <c r="F24" s="280">
        <v>0</v>
      </c>
      <c r="G24" s="280">
        <v>0</v>
      </c>
      <c r="H24" s="280">
        <v>0</v>
      </c>
      <c r="I24" s="281">
        <f t="shared" si="0"/>
        <v>0</v>
      </c>
      <c r="J24" s="281">
        <f t="shared" si="8"/>
        <v>0</v>
      </c>
      <c r="K24" s="281">
        <f t="shared" si="9"/>
        <v>0</v>
      </c>
      <c r="L24" s="281">
        <f t="shared" si="2"/>
        <v>0</v>
      </c>
      <c r="M24" s="394"/>
      <c r="N24" s="396"/>
      <c r="O24" s="20"/>
      <c r="P24" s="20"/>
      <c r="Q24" s="20"/>
    </row>
    <row r="25" spans="1:17" s="8" customFormat="1" ht="132" customHeight="1" x14ac:dyDescent="0.5">
      <c r="A25" s="407"/>
      <c r="B25" s="387"/>
      <c r="C25" s="388"/>
      <c r="D25" s="151" t="s">
        <v>19</v>
      </c>
      <c r="E25" s="280">
        <v>0</v>
      </c>
      <c r="F25" s="280">
        <v>0</v>
      </c>
      <c r="G25" s="280">
        <v>0</v>
      </c>
      <c r="H25" s="280">
        <v>0</v>
      </c>
      <c r="I25" s="281">
        <f t="shared" si="0"/>
        <v>0</v>
      </c>
      <c r="J25" s="281">
        <f t="shared" si="8"/>
        <v>0</v>
      </c>
      <c r="K25" s="281">
        <f t="shared" si="9"/>
        <v>0</v>
      </c>
      <c r="L25" s="281">
        <f t="shared" si="2"/>
        <v>0</v>
      </c>
      <c r="M25" s="394"/>
      <c r="N25" s="396"/>
      <c r="O25" s="20"/>
      <c r="P25" s="20"/>
      <c r="Q25" s="20"/>
    </row>
    <row r="26" spans="1:17" s="8" customFormat="1" ht="185.25" customHeight="1" x14ac:dyDescent="0.5">
      <c r="A26" s="407"/>
      <c r="B26" s="387"/>
      <c r="C26" s="388"/>
      <c r="D26" s="151" t="s">
        <v>20</v>
      </c>
      <c r="E26" s="298">
        <v>1078.684</v>
      </c>
      <c r="F26" s="298">
        <v>104.5</v>
      </c>
      <c r="G26" s="298">
        <v>1078.684</v>
      </c>
      <c r="H26" s="298">
        <v>104.5</v>
      </c>
      <c r="I26" s="282">
        <f t="shared" si="0"/>
        <v>0</v>
      </c>
      <c r="J26" s="281">
        <f t="shared" si="8"/>
        <v>9.6877306050706231</v>
      </c>
      <c r="K26" s="281">
        <f t="shared" si="9"/>
        <v>100</v>
      </c>
      <c r="L26" s="281">
        <f t="shared" si="2"/>
        <v>9.6877306050706231</v>
      </c>
      <c r="M26" s="394"/>
      <c r="N26" s="396"/>
      <c r="O26" s="20"/>
      <c r="P26" s="20"/>
      <c r="Q26" s="20"/>
    </row>
    <row r="27" spans="1:17" s="8" customFormat="1" ht="248.25" customHeight="1" x14ac:dyDescent="0.5">
      <c r="A27" s="407"/>
      <c r="B27" s="387"/>
      <c r="C27" s="388"/>
      <c r="D27" s="152" t="s">
        <v>21</v>
      </c>
      <c r="E27" s="280">
        <v>0</v>
      </c>
      <c r="F27" s="280">
        <v>0</v>
      </c>
      <c r="G27" s="280">
        <v>0</v>
      </c>
      <c r="H27" s="280">
        <v>0</v>
      </c>
      <c r="I27" s="281">
        <v>0</v>
      </c>
      <c r="J27" s="281">
        <f t="shared" si="8"/>
        <v>0</v>
      </c>
      <c r="K27" s="281">
        <f t="shared" si="9"/>
        <v>0</v>
      </c>
      <c r="L27" s="281">
        <f t="shared" si="2"/>
        <v>0</v>
      </c>
      <c r="M27" s="394"/>
      <c r="N27" s="396"/>
      <c r="O27" s="20"/>
      <c r="P27" s="20"/>
      <c r="Q27" s="20"/>
    </row>
    <row r="28" spans="1:17" s="8" customFormat="1" ht="177" customHeight="1" x14ac:dyDescent="0.5">
      <c r="A28" s="407"/>
      <c r="B28" s="387"/>
      <c r="C28" s="388"/>
      <c r="D28" s="152" t="s">
        <v>22</v>
      </c>
      <c r="E28" s="280">
        <v>0</v>
      </c>
      <c r="F28" s="280">
        <v>0</v>
      </c>
      <c r="G28" s="280">
        <v>0</v>
      </c>
      <c r="H28" s="280">
        <v>0</v>
      </c>
      <c r="I28" s="281">
        <v>0</v>
      </c>
      <c r="J28" s="281">
        <f t="shared" si="8"/>
        <v>0</v>
      </c>
      <c r="K28" s="281">
        <f t="shared" si="9"/>
        <v>0</v>
      </c>
      <c r="L28" s="281">
        <f t="shared" si="2"/>
        <v>0</v>
      </c>
      <c r="M28" s="394"/>
      <c r="N28" s="396"/>
      <c r="O28" s="20"/>
      <c r="P28" s="20"/>
      <c r="Q28" s="20"/>
    </row>
    <row r="29" spans="1:17" s="8" customFormat="1" ht="132" customHeight="1" x14ac:dyDescent="0.5">
      <c r="A29" s="407"/>
      <c r="B29" s="387"/>
      <c r="C29" s="388"/>
      <c r="D29" s="153" t="s">
        <v>23</v>
      </c>
      <c r="E29" s="280">
        <v>787</v>
      </c>
      <c r="F29" s="280">
        <v>0</v>
      </c>
      <c r="G29" s="280">
        <v>0</v>
      </c>
      <c r="H29" s="280">
        <v>0</v>
      </c>
      <c r="I29" s="281">
        <v>0</v>
      </c>
      <c r="J29" s="281">
        <f t="shared" si="8"/>
        <v>0</v>
      </c>
      <c r="K29" s="281">
        <f t="shared" si="9"/>
        <v>0</v>
      </c>
      <c r="L29" s="281">
        <f t="shared" si="2"/>
        <v>0</v>
      </c>
      <c r="M29" s="394"/>
      <c r="N29" s="396"/>
      <c r="O29" s="20"/>
      <c r="P29" s="20"/>
      <c r="Q29" s="20"/>
    </row>
    <row r="30" spans="1:17" s="8" customFormat="1" ht="132" customHeight="1" x14ac:dyDescent="0.5">
      <c r="A30" s="407"/>
      <c r="B30" s="387"/>
      <c r="C30" s="388"/>
      <c r="D30" s="154" t="s">
        <v>24</v>
      </c>
      <c r="E30" s="282">
        <v>0</v>
      </c>
      <c r="F30" s="282">
        <v>0</v>
      </c>
      <c r="G30" s="282">
        <v>0</v>
      </c>
      <c r="H30" s="282">
        <v>0</v>
      </c>
      <c r="I30" s="281">
        <f t="shared" ref="I30:I58" si="11">H30-F30</f>
        <v>0</v>
      </c>
      <c r="J30" s="281">
        <f t="shared" si="8"/>
        <v>0</v>
      </c>
      <c r="K30" s="281">
        <f t="shared" si="9"/>
        <v>0</v>
      </c>
      <c r="L30" s="281">
        <f t="shared" si="2"/>
        <v>0</v>
      </c>
      <c r="M30" s="394"/>
      <c r="N30" s="396"/>
      <c r="O30" s="20"/>
      <c r="P30" s="20"/>
      <c r="Q30" s="20"/>
    </row>
    <row r="31" spans="1:17" s="8" customFormat="1" ht="188.25" customHeight="1" x14ac:dyDescent="0.5">
      <c r="A31" s="407">
        <v>3</v>
      </c>
      <c r="B31" s="387" t="s">
        <v>28</v>
      </c>
      <c r="C31" s="388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394">
        <v>6</v>
      </c>
      <c r="N31" s="390" t="s">
        <v>29</v>
      </c>
      <c r="O31" s="20"/>
      <c r="P31" s="20"/>
      <c r="Q31" s="20"/>
    </row>
    <row r="32" spans="1:17" s="8" customFormat="1" ht="171.75" customHeight="1" x14ac:dyDescent="0.5">
      <c r="A32" s="407"/>
      <c r="B32" s="387"/>
      <c r="C32" s="388"/>
      <c r="D32" s="151" t="s">
        <v>18</v>
      </c>
      <c r="E32" s="280">
        <v>0</v>
      </c>
      <c r="F32" s="280">
        <v>0</v>
      </c>
      <c r="G32" s="280">
        <v>0</v>
      </c>
      <c r="H32" s="280">
        <v>0</v>
      </c>
      <c r="I32" s="283">
        <f t="shared" si="11"/>
        <v>0</v>
      </c>
      <c r="J32" s="281">
        <f t="shared" si="13"/>
        <v>0</v>
      </c>
      <c r="K32" s="281">
        <f t="shared" si="14"/>
        <v>0</v>
      </c>
      <c r="L32" s="281">
        <f t="shared" si="2"/>
        <v>0</v>
      </c>
      <c r="M32" s="394"/>
      <c r="N32" s="391"/>
      <c r="O32" s="20"/>
      <c r="P32" s="20"/>
      <c r="Q32" s="20"/>
    </row>
    <row r="33" spans="1:17" s="8" customFormat="1" ht="186.75" customHeight="1" x14ac:dyDescent="0.5">
      <c r="A33" s="407"/>
      <c r="B33" s="387"/>
      <c r="C33" s="388"/>
      <c r="D33" s="151" t="s">
        <v>19</v>
      </c>
      <c r="E33" s="293">
        <v>553.9</v>
      </c>
      <c r="F33" s="293">
        <v>19.97</v>
      </c>
      <c r="G33" s="301" t="s">
        <v>78</v>
      </c>
      <c r="H33" s="284">
        <v>0</v>
      </c>
      <c r="I33" s="283">
        <f t="shared" si="11"/>
        <v>-19.97</v>
      </c>
      <c r="J33" s="281">
        <f t="shared" si="13"/>
        <v>0</v>
      </c>
      <c r="K33" s="281">
        <f t="shared" si="14"/>
        <v>0</v>
      </c>
      <c r="L33" s="281">
        <f t="shared" si="2"/>
        <v>0</v>
      </c>
      <c r="M33" s="394"/>
      <c r="N33" s="391"/>
      <c r="O33" s="20"/>
      <c r="P33" s="20"/>
      <c r="Q33" s="20"/>
    </row>
    <row r="34" spans="1:17" s="8" customFormat="1" ht="174" customHeight="1" x14ac:dyDescent="0.5">
      <c r="A34" s="407"/>
      <c r="B34" s="387"/>
      <c r="C34" s="388"/>
      <c r="D34" s="151" t="s">
        <v>20</v>
      </c>
      <c r="E34" s="293">
        <v>395573.81497000001</v>
      </c>
      <c r="F34" s="293">
        <v>112005.44912</v>
      </c>
      <c r="G34" s="292">
        <v>594898.11072</v>
      </c>
      <c r="H34" s="293">
        <v>75095.650049999997</v>
      </c>
      <c r="I34" s="283">
        <f t="shared" si="11"/>
        <v>-36909.799070000008</v>
      </c>
      <c r="J34" s="281">
        <f t="shared" si="13"/>
        <v>12.62327929720812</v>
      </c>
      <c r="K34" s="281">
        <f t="shared" si="14"/>
        <v>67.046425544478893</v>
      </c>
      <c r="L34" s="281">
        <f t="shared" si="2"/>
        <v>18.983979021891322</v>
      </c>
      <c r="M34" s="394"/>
      <c r="N34" s="391"/>
      <c r="O34" s="20"/>
      <c r="P34" s="20"/>
      <c r="Q34" s="20"/>
    </row>
    <row r="35" spans="1:17" s="8" customFormat="1" ht="246" customHeight="1" x14ac:dyDescent="0.5">
      <c r="A35" s="407"/>
      <c r="B35" s="387"/>
      <c r="C35" s="388"/>
      <c r="D35" s="152" t="s">
        <v>21</v>
      </c>
      <c r="E35" s="280">
        <v>0</v>
      </c>
      <c r="F35" s="280">
        <v>0</v>
      </c>
      <c r="G35" s="280">
        <v>0</v>
      </c>
      <c r="H35" s="280">
        <v>0</v>
      </c>
      <c r="I35" s="285">
        <f t="shared" si="11"/>
        <v>0</v>
      </c>
      <c r="J35" s="281">
        <f t="shared" si="13"/>
        <v>0</v>
      </c>
      <c r="K35" s="281">
        <f t="shared" si="14"/>
        <v>0</v>
      </c>
      <c r="L35" s="281">
        <f t="shared" si="2"/>
        <v>0</v>
      </c>
      <c r="M35" s="394"/>
      <c r="N35" s="391"/>
      <c r="O35" s="20"/>
      <c r="P35" s="20"/>
      <c r="Q35" s="20"/>
    </row>
    <row r="36" spans="1:17" s="8" customFormat="1" ht="171.75" customHeight="1" x14ac:dyDescent="0.5">
      <c r="A36" s="407"/>
      <c r="B36" s="387"/>
      <c r="C36" s="388"/>
      <c r="D36" s="152" t="s">
        <v>22</v>
      </c>
      <c r="E36" s="280">
        <v>0</v>
      </c>
      <c r="F36" s="280">
        <v>0</v>
      </c>
      <c r="G36" s="280">
        <v>0</v>
      </c>
      <c r="H36" s="280">
        <v>0</v>
      </c>
      <c r="I36" s="285">
        <f t="shared" si="11"/>
        <v>0</v>
      </c>
      <c r="J36" s="281">
        <f t="shared" si="13"/>
        <v>0</v>
      </c>
      <c r="K36" s="281">
        <f t="shared" si="14"/>
        <v>0</v>
      </c>
      <c r="L36" s="281">
        <f t="shared" si="2"/>
        <v>0</v>
      </c>
      <c r="M36" s="394"/>
      <c r="N36" s="391"/>
      <c r="O36" s="20"/>
      <c r="P36" s="20"/>
      <c r="Q36" s="20"/>
    </row>
    <row r="37" spans="1:17" s="8" customFormat="1" ht="132" customHeight="1" x14ac:dyDescent="0.5">
      <c r="A37" s="407"/>
      <c r="B37" s="387"/>
      <c r="C37" s="388"/>
      <c r="D37" s="153" t="s">
        <v>23</v>
      </c>
      <c r="E37" s="280">
        <v>525187.05000000005</v>
      </c>
      <c r="F37" s="280">
        <v>0</v>
      </c>
      <c r="G37" s="280">
        <v>0</v>
      </c>
      <c r="H37" s="280">
        <v>0</v>
      </c>
      <c r="I37" s="283">
        <f t="shared" si="11"/>
        <v>0</v>
      </c>
      <c r="J37" s="281">
        <f t="shared" si="13"/>
        <v>0</v>
      </c>
      <c r="K37" s="281">
        <f t="shared" si="14"/>
        <v>0</v>
      </c>
      <c r="L37" s="281">
        <f t="shared" si="2"/>
        <v>0</v>
      </c>
      <c r="M37" s="394"/>
      <c r="N37" s="391"/>
      <c r="O37" s="20"/>
      <c r="P37" s="20"/>
      <c r="Q37" s="20"/>
    </row>
    <row r="38" spans="1:17" s="8" customFormat="1" ht="132" customHeight="1" x14ac:dyDescent="0.5">
      <c r="A38" s="407"/>
      <c r="B38" s="387"/>
      <c r="C38" s="388"/>
      <c r="D38" s="154" t="s">
        <v>24</v>
      </c>
      <c r="E38" s="280">
        <v>0</v>
      </c>
      <c r="F38" s="280">
        <v>0</v>
      </c>
      <c r="G38" s="280">
        <v>0</v>
      </c>
      <c r="H38" s="280">
        <v>0</v>
      </c>
      <c r="I38" s="285">
        <f t="shared" si="11"/>
        <v>0</v>
      </c>
      <c r="J38" s="281">
        <f t="shared" si="13"/>
        <v>0</v>
      </c>
      <c r="K38" s="281">
        <f t="shared" si="14"/>
        <v>0</v>
      </c>
      <c r="L38" s="281">
        <f t="shared" si="2"/>
        <v>0</v>
      </c>
      <c r="M38" s="394"/>
      <c r="N38" s="391"/>
      <c r="O38" s="20"/>
      <c r="P38" s="20"/>
      <c r="Q38" s="20"/>
    </row>
    <row r="39" spans="1:17" s="8" customFormat="1" ht="188.25" customHeight="1" x14ac:dyDescent="0.5">
      <c r="A39" s="386">
        <v>4</v>
      </c>
      <c r="B39" s="387" t="s">
        <v>74</v>
      </c>
      <c r="C39" s="388">
        <v>5</v>
      </c>
      <c r="D39" s="147" t="s">
        <v>17</v>
      </c>
      <c r="E39" s="263">
        <f>E42</f>
        <v>7789.6970000000001</v>
      </c>
      <c r="F39" s="263">
        <f t="shared" ref="F39:H39" si="15">F42</f>
        <v>3643.2809999999999</v>
      </c>
      <c r="G39" s="263">
        <f t="shared" si="15"/>
        <v>7789.6970000000001</v>
      </c>
      <c r="H39" s="263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394">
        <v>4</v>
      </c>
      <c r="N39" s="390" t="s">
        <v>30</v>
      </c>
      <c r="O39" s="20"/>
      <c r="P39" s="20"/>
      <c r="Q39" s="20"/>
    </row>
    <row r="40" spans="1:17" s="8" customFormat="1" ht="162.75" customHeight="1" x14ac:dyDescent="0.5">
      <c r="A40" s="386"/>
      <c r="B40" s="387"/>
      <c r="C40" s="388"/>
      <c r="D40" s="151" t="s">
        <v>18</v>
      </c>
      <c r="E40" s="286">
        <v>0</v>
      </c>
      <c r="F40" s="286">
        <v>0</v>
      </c>
      <c r="G40" s="286">
        <v>0</v>
      </c>
      <c r="H40" s="286">
        <v>0</v>
      </c>
      <c r="I40" s="285">
        <f t="shared" si="11"/>
        <v>0</v>
      </c>
      <c r="J40" s="281">
        <f t="shared" si="13"/>
        <v>0</v>
      </c>
      <c r="K40" s="281">
        <f t="shared" si="14"/>
        <v>0</v>
      </c>
      <c r="L40" s="281">
        <f t="shared" si="2"/>
        <v>0</v>
      </c>
      <c r="M40" s="394"/>
      <c r="N40" s="391"/>
      <c r="O40" s="20"/>
      <c r="P40" s="20"/>
      <c r="Q40" s="20"/>
    </row>
    <row r="41" spans="1:17" s="8" customFormat="1" ht="167.25" customHeight="1" x14ac:dyDescent="0.5">
      <c r="A41" s="386"/>
      <c r="B41" s="387"/>
      <c r="C41" s="388"/>
      <c r="D41" s="151" t="s">
        <v>19</v>
      </c>
      <c r="E41" s="286" t="s">
        <v>77</v>
      </c>
      <c r="F41" s="286">
        <v>0</v>
      </c>
      <c r="G41" s="286">
        <v>0</v>
      </c>
      <c r="H41" s="286">
        <v>0</v>
      </c>
      <c r="I41" s="285">
        <f t="shared" si="11"/>
        <v>0</v>
      </c>
      <c r="J41" s="281">
        <f t="shared" si="13"/>
        <v>0</v>
      </c>
      <c r="K41" s="281">
        <v>0</v>
      </c>
      <c r="L41" s="281">
        <f t="shared" si="2"/>
        <v>0</v>
      </c>
      <c r="M41" s="394"/>
      <c r="N41" s="391"/>
      <c r="O41" s="20"/>
      <c r="P41" s="20"/>
      <c r="Q41" s="20"/>
    </row>
    <row r="42" spans="1:17" s="8" customFormat="1" ht="185.25" customHeight="1" x14ac:dyDescent="0.5">
      <c r="A42" s="386"/>
      <c r="B42" s="387"/>
      <c r="C42" s="388"/>
      <c r="D42" s="151" t="s">
        <v>20</v>
      </c>
      <c r="E42" s="302">
        <v>7789.6970000000001</v>
      </c>
      <c r="F42" s="294">
        <v>3643.2809999999999</v>
      </c>
      <c r="G42" s="297">
        <v>7789.6970000000001</v>
      </c>
      <c r="H42" s="294">
        <v>2046.1109999999999</v>
      </c>
      <c r="I42" s="282">
        <f>H42-F42</f>
        <v>-1597.17</v>
      </c>
      <c r="J42" s="281">
        <f t="shared" si="13"/>
        <v>26.266888172928933</v>
      </c>
      <c r="K42" s="281">
        <f>IF(H42=0,0,H42/F42*100)</f>
        <v>56.161218418233446</v>
      </c>
      <c r="L42" s="281">
        <f t="shared" si="2"/>
        <v>26.266888172928933</v>
      </c>
      <c r="M42" s="394"/>
      <c r="N42" s="391"/>
      <c r="O42" s="20"/>
      <c r="P42" s="20"/>
      <c r="Q42" s="20"/>
    </row>
    <row r="43" spans="1:17" s="8" customFormat="1" ht="232.5" customHeight="1" x14ac:dyDescent="0.5">
      <c r="A43" s="386"/>
      <c r="B43" s="387"/>
      <c r="C43" s="388"/>
      <c r="D43" s="152" t="s">
        <v>21</v>
      </c>
      <c r="E43" s="282">
        <v>0</v>
      </c>
      <c r="F43" s="282">
        <v>0</v>
      </c>
      <c r="G43" s="282">
        <v>0</v>
      </c>
      <c r="H43" s="282">
        <v>0</v>
      </c>
      <c r="I43" s="285">
        <f t="shared" si="11"/>
        <v>0</v>
      </c>
      <c r="J43" s="281">
        <f t="shared" si="13"/>
        <v>0</v>
      </c>
      <c r="K43" s="281">
        <f>IF(H43=0,0,H43/F43*100)</f>
        <v>0</v>
      </c>
      <c r="L43" s="281">
        <f t="shared" si="2"/>
        <v>0</v>
      </c>
      <c r="M43" s="394"/>
      <c r="N43" s="391"/>
      <c r="O43" s="20"/>
      <c r="P43" s="20"/>
      <c r="Q43" s="20"/>
    </row>
    <row r="44" spans="1:17" s="8" customFormat="1" ht="169.5" customHeight="1" x14ac:dyDescent="0.5">
      <c r="A44" s="386"/>
      <c r="B44" s="387"/>
      <c r="C44" s="388"/>
      <c r="D44" s="152" t="s">
        <v>22</v>
      </c>
      <c r="E44" s="282">
        <v>0</v>
      </c>
      <c r="F44" s="282">
        <v>0</v>
      </c>
      <c r="G44" s="282">
        <v>0</v>
      </c>
      <c r="H44" s="282">
        <v>0</v>
      </c>
      <c r="I44" s="285">
        <f t="shared" si="11"/>
        <v>0</v>
      </c>
      <c r="J44" s="281">
        <f t="shared" si="13"/>
        <v>0</v>
      </c>
      <c r="K44" s="281">
        <f>IF(H44=0,0,H44/F44*100)</f>
        <v>0</v>
      </c>
      <c r="L44" s="281">
        <f t="shared" si="2"/>
        <v>0</v>
      </c>
      <c r="M44" s="394"/>
      <c r="N44" s="391"/>
      <c r="O44" s="20"/>
      <c r="P44" s="20"/>
      <c r="Q44" s="20"/>
    </row>
    <row r="45" spans="1:17" s="8" customFormat="1" ht="132" customHeight="1" x14ac:dyDescent="0.5">
      <c r="A45" s="386"/>
      <c r="B45" s="387"/>
      <c r="C45" s="388"/>
      <c r="D45" s="153" t="s">
        <v>23</v>
      </c>
      <c r="E45" s="282">
        <v>0</v>
      </c>
      <c r="F45" s="282">
        <v>0</v>
      </c>
      <c r="G45" s="282">
        <v>0</v>
      </c>
      <c r="H45" s="282">
        <v>0</v>
      </c>
      <c r="I45" s="283">
        <f t="shared" si="11"/>
        <v>0</v>
      </c>
      <c r="J45" s="281">
        <f t="shared" si="13"/>
        <v>0</v>
      </c>
      <c r="K45" s="281">
        <f t="shared" ref="K45:K77" si="16">IF(H45=0,0,H45/F45*100)</f>
        <v>0</v>
      </c>
      <c r="L45" s="281">
        <f t="shared" si="2"/>
        <v>0</v>
      </c>
      <c r="M45" s="394"/>
      <c r="N45" s="391"/>
      <c r="O45" s="20"/>
      <c r="P45" s="20"/>
      <c r="Q45" s="20"/>
    </row>
    <row r="46" spans="1:17" s="8" customFormat="1" ht="132" customHeight="1" x14ac:dyDescent="0.5">
      <c r="A46" s="386"/>
      <c r="B46" s="387"/>
      <c r="C46" s="388"/>
      <c r="D46" s="154" t="s">
        <v>24</v>
      </c>
      <c r="E46" s="282">
        <v>0</v>
      </c>
      <c r="F46" s="282">
        <v>0</v>
      </c>
      <c r="G46" s="282">
        <v>0</v>
      </c>
      <c r="H46" s="282">
        <v>0</v>
      </c>
      <c r="I46" s="285">
        <f t="shared" si="11"/>
        <v>0</v>
      </c>
      <c r="J46" s="281">
        <f t="shared" si="13"/>
        <v>0</v>
      </c>
      <c r="K46" s="281">
        <f t="shared" si="16"/>
        <v>0</v>
      </c>
      <c r="L46" s="281">
        <f t="shared" si="2"/>
        <v>0</v>
      </c>
      <c r="M46" s="394"/>
      <c r="N46" s="391"/>
      <c r="O46" s="20"/>
      <c r="P46" s="20"/>
      <c r="Q46" s="20"/>
    </row>
    <row r="47" spans="1:17" s="8" customFormat="1" ht="188.25" customHeight="1" x14ac:dyDescent="0.5">
      <c r="A47" s="386">
        <v>5</v>
      </c>
      <c r="B47" s="387" t="s">
        <v>31</v>
      </c>
      <c r="C47" s="388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394">
        <v>9</v>
      </c>
      <c r="N47" s="405" t="s">
        <v>65</v>
      </c>
      <c r="O47" s="20"/>
      <c r="P47" s="20"/>
      <c r="Q47" s="20"/>
    </row>
    <row r="48" spans="1:17" s="8" customFormat="1" ht="132" customHeight="1" x14ac:dyDescent="0.5">
      <c r="A48" s="386"/>
      <c r="B48" s="387"/>
      <c r="C48" s="388"/>
      <c r="D48" s="151" t="s">
        <v>18</v>
      </c>
      <c r="E48" s="280">
        <v>0</v>
      </c>
      <c r="F48" s="280">
        <v>0</v>
      </c>
      <c r="G48" s="280">
        <v>0</v>
      </c>
      <c r="H48" s="280">
        <v>0</v>
      </c>
      <c r="I48" s="282">
        <f t="shared" si="11"/>
        <v>0</v>
      </c>
      <c r="J48" s="281">
        <f t="shared" si="13"/>
        <v>0</v>
      </c>
      <c r="K48" s="281">
        <f t="shared" si="16"/>
        <v>0</v>
      </c>
      <c r="L48" s="281">
        <f t="shared" si="2"/>
        <v>0</v>
      </c>
      <c r="M48" s="394"/>
      <c r="N48" s="406"/>
      <c r="O48" s="20"/>
      <c r="P48" s="20"/>
      <c r="Q48" s="20"/>
    </row>
    <row r="49" spans="1:17" s="8" customFormat="1" ht="193.5" customHeight="1" x14ac:dyDescent="0.5">
      <c r="A49" s="386"/>
      <c r="B49" s="387"/>
      <c r="C49" s="388"/>
      <c r="D49" s="151" t="s">
        <v>19</v>
      </c>
      <c r="E49" s="280">
        <v>1264.0999999999999</v>
      </c>
      <c r="F49" s="280">
        <v>0</v>
      </c>
      <c r="G49" s="280">
        <v>0</v>
      </c>
      <c r="H49" s="280">
        <v>0</v>
      </c>
      <c r="I49" s="282">
        <f t="shared" si="11"/>
        <v>0</v>
      </c>
      <c r="J49" s="281">
        <f t="shared" si="13"/>
        <v>0</v>
      </c>
      <c r="K49" s="281">
        <f t="shared" si="16"/>
        <v>0</v>
      </c>
      <c r="L49" s="281">
        <f t="shared" si="2"/>
        <v>0</v>
      </c>
      <c r="M49" s="394"/>
      <c r="N49" s="406"/>
      <c r="O49" s="20"/>
      <c r="P49" s="20"/>
      <c r="Q49" s="20"/>
    </row>
    <row r="50" spans="1:17" s="8" customFormat="1" ht="193.5" customHeight="1" x14ac:dyDescent="0.5">
      <c r="A50" s="386"/>
      <c r="B50" s="387"/>
      <c r="C50" s="388"/>
      <c r="D50" s="151" t="s">
        <v>20</v>
      </c>
      <c r="E50" s="280">
        <v>219007.43088999999</v>
      </c>
      <c r="F50" s="280">
        <v>46527.25518</v>
      </c>
      <c r="G50" s="280">
        <v>231058.29199999999</v>
      </c>
      <c r="H50" s="280">
        <v>30505.93245</v>
      </c>
      <c r="I50" s="282">
        <f>H50-F50</f>
        <v>-16021.32273</v>
      </c>
      <c r="J50" s="281">
        <f t="shared" si="13"/>
        <v>13.202699710945669</v>
      </c>
      <c r="K50" s="281">
        <f t="shared" si="16"/>
        <v>65.565725577366834</v>
      </c>
      <c r="L50" s="281">
        <f t="shared" si="2"/>
        <v>13.929176889583303</v>
      </c>
      <c r="M50" s="394"/>
      <c r="N50" s="406"/>
      <c r="O50" s="20"/>
      <c r="P50" s="20"/>
      <c r="Q50" s="20"/>
    </row>
    <row r="51" spans="1:17" s="8" customFormat="1" ht="261.75" customHeight="1" x14ac:dyDescent="0.5">
      <c r="A51" s="386"/>
      <c r="B51" s="387"/>
      <c r="C51" s="388"/>
      <c r="D51" s="152" t="s">
        <v>21</v>
      </c>
      <c r="E51" s="280">
        <v>0</v>
      </c>
      <c r="F51" s="280">
        <v>0</v>
      </c>
      <c r="G51" s="280">
        <v>0</v>
      </c>
      <c r="H51" s="280">
        <v>0</v>
      </c>
      <c r="I51" s="282">
        <f t="shared" si="11"/>
        <v>0</v>
      </c>
      <c r="J51" s="281">
        <f t="shared" si="13"/>
        <v>0</v>
      </c>
      <c r="K51" s="281">
        <f t="shared" si="16"/>
        <v>0</v>
      </c>
      <c r="L51" s="281">
        <f t="shared" si="2"/>
        <v>0</v>
      </c>
      <c r="M51" s="394"/>
      <c r="N51" s="406"/>
      <c r="O51" s="20"/>
      <c r="P51" s="20"/>
      <c r="Q51" s="20"/>
    </row>
    <row r="52" spans="1:17" s="8" customFormat="1" ht="162.75" customHeight="1" x14ac:dyDescent="0.5">
      <c r="A52" s="386"/>
      <c r="B52" s="387"/>
      <c r="C52" s="388"/>
      <c r="D52" s="152" t="s">
        <v>22</v>
      </c>
      <c r="E52" s="280">
        <v>0</v>
      </c>
      <c r="F52" s="280">
        <v>0</v>
      </c>
      <c r="G52" s="280">
        <v>0</v>
      </c>
      <c r="H52" s="280">
        <v>0</v>
      </c>
      <c r="I52" s="282">
        <f t="shared" si="11"/>
        <v>0</v>
      </c>
      <c r="J52" s="281">
        <f t="shared" si="13"/>
        <v>0</v>
      </c>
      <c r="K52" s="281">
        <f t="shared" si="16"/>
        <v>0</v>
      </c>
      <c r="L52" s="281">
        <f t="shared" si="2"/>
        <v>0</v>
      </c>
      <c r="M52" s="394"/>
      <c r="N52" s="406"/>
      <c r="O52" s="20"/>
      <c r="P52" s="20"/>
      <c r="Q52" s="20"/>
    </row>
    <row r="53" spans="1:17" s="8" customFormat="1" ht="132" customHeight="1" x14ac:dyDescent="0.5">
      <c r="A53" s="386"/>
      <c r="B53" s="387"/>
      <c r="C53" s="388"/>
      <c r="D53" s="153" t="s">
        <v>23</v>
      </c>
      <c r="E53" s="280">
        <v>281152.46035000001</v>
      </c>
      <c r="F53" s="280">
        <v>0</v>
      </c>
      <c r="G53" s="280">
        <v>0</v>
      </c>
      <c r="H53" s="280">
        <v>0</v>
      </c>
      <c r="I53" s="283">
        <f t="shared" si="11"/>
        <v>0</v>
      </c>
      <c r="J53" s="281">
        <f t="shared" si="13"/>
        <v>0</v>
      </c>
      <c r="K53" s="281">
        <f t="shared" si="16"/>
        <v>0</v>
      </c>
      <c r="L53" s="281">
        <f t="shared" si="2"/>
        <v>0</v>
      </c>
      <c r="M53" s="394"/>
      <c r="N53" s="406"/>
      <c r="O53" s="20"/>
      <c r="P53" s="20"/>
      <c r="Q53" s="20"/>
    </row>
    <row r="54" spans="1:17" s="8" customFormat="1" ht="132" customHeight="1" x14ac:dyDescent="0.5">
      <c r="A54" s="386"/>
      <c r="B54" s="387"/>
      <c r="C54" s="388"/>
      <c r="D54" s="154" t="s">
        <v>24</v>
      </c>
      <c r="E54" s="282">
        <v>0</v>
      </c>
      <c r="F54" s="282">
        <v>0</v>
      </c>
      <c r="G54" s="282">
        <v>0</v>
      </c>
      <c r="H54" s="282">
        <v>0</v>
      </c>
      <c r="I54" s="282">
        <f t="shared" si="11"/>
        <v>0</v>
      </c>
      <c r="J54" s="281">
        <f t="shared" si="13"/>
        <v>0</v>
      </c>
      <c r="K54" s="281">
        <f t="shared" si="16"/>
        <v>0</v>
      </c>
      <c r="L54" s="281">
        <f t="shared" si="2"/>
        <v>0</v>
      </c>
      <c r="M54" s="394"/>
      <c r="N54" s="406"/>
      <c r="O54" s="20"/>
      <c r="P54" s="20"/>
      <c r="Q54" s="20"/>
    </row>
    <row r="55" spans="1:17" s="8" customFormat="1" ht="193.5" customHeight="1" x14ac:dyDescent="0.5">
      <c r="A55" s="386">
        <v>6</v>
      </c>
      <c r="B55" s="387" t="s">
        <v>32</v>
      </c>
      <c r="C55" s="388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5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394">
        <v>11</v>
      </c>
      <c r="N55" s="405" t="s">
        <v>33</v>
      </c>
      <c r="O55" s="20"/>
      <c r="P55" s="20"/>
      <c r="Q55" s="20"/>
    </row>
    <row r="56" spans="1:17" s="8" customFormat="1" ht="171" customHeight="1" x14ac:dyDescent="0.5">
      <c r="A56" s="386"/>
      <c r="B56" s="387"/>
      <c r="C56" s="388"/>
      <c r="D56" s="151" t="s">
        <v>18</v>
      </c>
      <c r="E56" s="288">
        <v>1005.6</v>
      </c>
      <c r="F56" s="288">
        <v>0</v>
      </c>
      <c r="G56" s="288">
        <v>1047.5999999999999</v>
      </c>
      <c r="H56" s="288">
        <v>1047.5999999999999</v>
      </c>
      <c r="I56" s="282">
        <f t="shared" si="11"/>
        <v>1047.5999999999999</v>
      </c>
      <c r="J56" s="281">
        <f t="shared" si="13"/>
        <v>100</v>
      </c>
      <c r="K56" s="281">
        <v>0</v>
      </c>
      <c r="L56" s="281">
        <f t="shared" si="2"/>
        <v>104.17661097852027</v>
      </c>
      <c r="M56" s="394"/>
      <c r="N56" s="406"/>
      <c r="O56" s="20"/>
      <c r="P56" s="20"/>
      <c r="Q56" s="20"/>
    </row>
    <row r="57" spans="1:17" s="8" customFormat="1" ht="171" customHeight="1" x14ac:dyDescent="0.5">
      <c r="A57" s="386"/>
      <c r="B57" s="387"/>
      <c r="C57" s="388"/>
      <c r="D57" s="151" t="s">
        <v>19</v>
      </c>
      <c r="E57" s="288">
        <v>59089.299999999996</v>
      </c>
      <c r="F57" s="288">
        <v>18047.7</v>
      </c>
      <c r="G57" s="288">
        <v>31700.38</v>
      </c>
      <c r="H57" s="287">
        <v>3002.6800000000003</v>
      </c>
      <c r="I57" s="282" t="s">
        <v>68</v>
      </c>
      <c r="J57" s="281">
        <f t="shared" si="13"/>
        <v>9.472063110915391</v>
      </c>
      <c r="K57" s="281">
        <f t="shared" si="16"/>
        <v>16.637466269940216</v>
      </c>
      <c r="L57" s="281">
        <f t="shared" si="2"/>
        <v>5.0815968373292639</v>
      </c>
      <c r="M57" s="394"/>
      <c r="N57" s="406"/>
      <c r="O57" s="20"/>
      <c r="P57" s="20"/>
      <c r="Q57" s="20"/>
    </row>
    <row r="58" spans="1:17" s="8" customFormat="1" ht="157.5" customHeight="1" x14ac:dyDescent="0.5">
      <c r="A58" s="386"/>
      <c r="B58" s="387"/>
      <c r="C58" s="388"/>
      <c r="D58" s="151" t="s">
        <v>20</v>
      </c>
      <c r="E58" s="288">
        <v>55763.082160000005</v>
      </c>
      <c r="F58" s="288">
        <v>15128.76</v>
      </c>
      <c r="G58" s="288">
        <v>32540.614640000003</v>
      </c>
      <c r="H58" s="288">
        <v>20231.83785</v>
      </c>
      <c r="I58" s="282">
        <f t="shared" si="11"/>
        <v>5103.0778499999997</v>
      </c>
      <c r="J58" s="281">
        <f t="shared" si="13"/>
        <v>62.174110949737113</v>
      </c>
      <c r="K58" s="281">
        <f t="shared" si="16"/>
        <v>133.73097233348932</v>
      </c>
      <c r="L58" s="281">
        <f t="shared" si="2"/>
        <v>36.281778313381515</v>
      </c>
      <c r="M58" s="394"/>
      <c r="N58" s="406"/>
      <c r="O58" s="20"/>
      <c r="P58" s="20"/>
      <c r="Q58" s="20"/>
    </row>
    <row r="59" spans="1:17" s="8" customFormat="1" ht="225.75" customHeight="1" x14ac:dyDescent="0.5">
      <c r="A59" s="386"/>
      <c r="B59" s="387"/>
      <c r="C59" s="388"/>
      <c r="D59" s="152" t="s">
        <v>21</v>
      </c>
      <c r="E59" s="288">
        <v>0</v>
      </c>
      <c r="F59" s="288">
        <v>0</v>
      </c>
      <c r="G59" s="288">
        <v>0</v>
      </c>
      <c r="H59" s="288">
        <v>0</v>
      </c>
      <c r="I59" s="285">
        <v>0</v>
      </c>
      <c r="J59" s="281">
        <f t="shared" si="13"/>
        <v>0</v>
      </c>
      <c r="K59" s="281">
        <f t="shared" si="16"/>
        <v>0</v>
      </c>
      <c r="L59" s="281">
        <f t="shared" si="2"/>
        <v>0</v>
      </c>
      <c r="M59" s="394"/>
      <c r="N59" s="406"/>
      <c r="O59" s="20"/>
      <c r="P59" s="20"/>
      <c r="Q59" s="20"/>
    </row>
    <row r="60" spans="1:17" s="8" customFormat="1" ht="178.5" customHeight="1" x14ac:dyDescent="0.5">
      <c r="A60" s="386"/>
      <c r="B60" s="387"/>
      <c r="C60" s="388"/>
      <c r="D60" s="152" t="s">
        <v>22</v>
      </c>
      <c r="E60" s="288">
        <v>0</v>
      </c>
      <c r="F60" s="288">
        <v>0</v>
      </c>
      <c r="G60" s="288">
        <v>0</v>
      </c>
      <c r="H60" s="288">
        <v>0</v>
      </c>
      <c r="I60" s="285">
        <v>0</v>
      </c>
      <c r="J60" s="281">
        <f t="shared" si="13"/>
        <v>0</v>
      </c>
      <c r="K60" s="281">
        <f t="shared" si="16"/>
        <v>0</v>
      </c>
      <c r="L60" s="281">
        <f t="shared" si="2"/>
        <v>0</v>
      </c>
      <c r="M60" s="394"/>
      <c r="N60" s="406"/>
      <c r="O60" s="20"/>
      <c r="P60" s="20"/>
      <c r="Q60" s="20"/>
    </row>
    <row r="61" spans="1:17" s="8" customFormat="1" ht="162" customHeight="1" x14ac:dyDescent="0.5">
      <c r="A61" s="386"/>
      <c r="B61" s="387"/>
      <c r="C61" s="388"/>
      <c r="D61" s="153" t="s">
        <v>23</v>
      </c>
      <c r="E61" s="288">
        <v>53552.3</v>
      </c>
      <c r="F61" s="288">
        <v>0</v>
      </c>
      <c r="G61" s="288">
        <v>0</v>
      </c>
      <c r="H61" s="288">
        <v>0</v>
      </c>
      <c r="I61" s="285">
        <v>0</v>
      </c>
      <c r="J61" s="281">
        <f t="shared" si="13"/>
        <v>0</v>
      </c>
      <c r="K61" s="281">
        <f t="shared" si="16"/>
        <v>0</v>
      </c>
      <c r="L61" s="281">
        <f t="shared" si="2"/>
        <v>0</v>
      </c>
      <c r="M61" s="394"/>
      <c r="N61" s="406"/>
      <c r="O61" s="20"/>
      <c r="P61" s="20"/>
      <c r="Q61" s="20"/>
    </row>
    <row r="62" spans="1:17" s="8" customFormat="1" ht="131.25" customHeight="1" x14ac:dyDescent="0.5">
      <c r="A62" s="386"/>
      <c r="B62" s="387"/>
      <c r="C62" s="388"/>
      <c r="D62" s="154" t="s">
        <v>24</v>
      </c>
      <c r="E62" s="282">
        <v>0</v>
      </c>
      <c r="F62" s="282">
        <v>0</v>
      </c>
      <c r="G62" s="282">
        <v>0</v>
      </c>
      <c r="H62" s="282">
        <v>0</v>
      </c>
      <c r="I62" s="285">
        <v>0</v>
      </c>
      <c r="J62" s="281">
        <f t="shared" si="13"/>
        <v>0</v>
      </c>
      <c r="K62" s="281">
        <f t="shared" si="16"/>
        <v>0</v>
      </c>
      <c r="L62" s="281">
        <f t="shared" si="2"/>
        <v>0</v>
      </c>
      <c r="M62" s="394"/>
      <c r="N62" s="406"/>
      <c r="O62" s="20"/>
      <c r="P62" s="20"/>
      <c r="Q62" s="20"/>
    </row>
    <row r="63" spans="1:17" s="8" customFormat="1" ht="170.25" customHeight="1" x14ac:dyDescent="0.5">
      <c r="A63" s="386">
        <v>7</v>
      </c>
      <c r="B63" s="387" t="s">
        <v>73</v>
      </c>
      <c r="C63" s="388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404">
        <v>2</v>
      </c>
      <c r="N63" s="402" t="s">
        <v>34</v>
      </c>
      <c r="O63" s="20"/>
      <c r="P63" s="20"/>
      <c r="Q63" s="20"/>
    </row>
    <row r="64" spans="1:17" s="8" customFormat="1" ht="184.5" customHeight="1" x14ac:dyDescent="0.5">
      <c r="A64" s="386"/>
      <c r="B64" s="387"/>
      <c r="C64" s="388"/>
      <c r="D64" s="151" t="s">
        <v>18</v>
      </c>
      <c r="E64" s="282">
        <v>0</v>
      </c>
      <c r="F64" s="282">
        <v>0</v>
      </c>
      <c r="G64" s="282">
        <v>0</v>
      </c>
      <c r="H64" s="282">
        <v>0</v>
      </c>
      <c r="I64" s="285">
        <f t="shared" si="17"/>
        <v>0</v>
      </c>
      <c r="J64" s="281">
        <f t="shared" si="13"/>
        <v>0</v>
      </c>
      <c r="K64" s="281">
        <f t="shared" si="16"/>
        <v>0</v>
      </c>
      <c r="L64" s="281">
        <f t="shared" si="2"/>
        <v>0</v>
      </c>
      <c r="M64" s="404"/>
      <c r="N64" s="403"/>
      <c r="O64" s="20"/>
      <c r="P64" s="20"/>
      <c r="Q64" s="20"/>
    </row>
    <row r="65" spans="1:17" s="8" customFormat="1" ht="180" customHeight="1" x14ac:dyDescent="0.5">
      <c r="A65" s="386"/>
      <c r="B65" s="387"/>
      <c r="C65" s="388"/>
      <c r="D65" s="151" t="s">
        <v>19</v>
      </c>
      <c r="E65" s="304">
        <v>983.1</v>
      </c>
      <c r="F65" s="304">
        <v>222</v>
      </c>
      <c r="G65" s="304">
        <v>68.724999999999994</v>
      </c>
      <c r="H65" s="304">
        <v>68.724999999999994</v>
      </c>
      <c r="I65" s="280">
        <v>-24.009999999999991</v>
      </c>
      <c r="J65" s="281">
        <f t="shared" si="13"/>
        <v>100</v>
      </c>
      <c r="K65" s="281">
        <f t="shared" si="16"/>
        <v>30.957207207207205</v>
      </c>
      <c r="L65" s="281">
        <f t="shared" si="2"/>
        <v>6.9906418472179839</v>
      </c>
      <c r="M65" s="404"/>
      <c r="N65" s="403"/>
      <c r="O65" s="20"/>
      <c r="P65" s="20"/>
      <c r="Q65" s="20"/>
    </row>
    <row r="66" spans="1:17" s="8" customFormat="1" ht="171" customHeight="1" x14ac:dyDescent="0.5">
      <c r="A66" s="386"/>
      <c r="B66" s="387"/>
      <c r="C66" s="388"/>
      <c r="D66" s="151" t="s">
        <v>20</v>
      </c>
      <c r="E66" s="304">
        <v>8230.5650000000005</v>
      </c>
      <c r="F66" s="304">
        <v>2405.3379999999997</v>
      </c>
      <c r="G66" s="304">
        <v>9730.5650000000005</v>
      </c>
      <c r="H66" s="304">
        <v>2867.9559799999997</v>
      </c>
      <c r="I66" s="280">
        <v>-784.95046000000002</v>
      </c>
      <c r="J66" s="281">
        <f t="shared" si="13"/>
        <v>29.473684004988399</v>
      </c>
      <c r="K66" s="281" t="s">
        <v>68</v>
      </c>
      <c r="L66" s="281">
        <f t="shared" si="2"/>
        <v>34.845189607274833</v>
      </c>
      <c r="M66" s="404"/>
      <c r="N66" s="403"/>
      <c r="O66" s="20"/>
      <c r="P66" s="20"/>
      <c r="Q66" s="20"/>
    </row>
    <row r="67" spans="1:17" s="8" customFormat="1" ht="216.75" customHeight="1" x14ac:dyDescent="0.5">
      <c r="A67" s="386"/>
      <c r="B67" s="387"/>
      <c r="C67" s="388"/>
      <c r="D67" s="152" t="s">
        <v>21</v>
      </c>
      <c r="E67" s="280">
        <v>0</v>
      </c>
      <c r="F67" s="280">
        <v>0</v>
      </c>
      <c r="G67" s="280">
        <v>0</v>
      </c>
      <c r="H67" s="280">
        <v>0</v>
      </c>
      <c r="I67" s="285">
        <f t="shared" si="17"/>
        <v>0</v>
      </c>
      <c r="J67" s="281">
        <f t="shared" si="13"/>
        <v>0</v>
      </c>
      <c r="K67" s="281">
        <f t="shared" si="16"/>
        <v>0</v>
      </c>
      <c r="L67" s="281">
        <f t="shared" si="2"/>
        <v>0</v>
      </c>
      <c r="M67" s="404"/>
      <c r="N67" s="403"/>
      <c r="O67" s="20"/>
      <c r="P67" s="20"/>
      <c r="Q67" s="20"/>
    </row>
    <row r="68" spans="1:17" s="8" customFormat="1" ht="198.75" customHeight="1" x14ac:dyDescent="0.5">
      <c r="A68" s="386"/>
      <c r="B68" s="387"/>
      <c r="C68" s="388"/>
      <c r="D68" s="152" t="s">
        <v>22</v>
      </c>
      <c r="E68" s="280">
        <v>0</v>
      </c>
      <c r="F68" s="280">
        <v>0</v>
      </c>
      <c r="G68" s="280">
        <v>0</v>
      </c>
      <c r="H68" s="280">
        <v>0</v>
      </c>
      <c r="I68" s="285">
        <f t="shared" si="17"/>
        <v>0</v>
      </c>
      <c r="J68" s="281">
        <f t="shared" si="13"/>
        <v>0</v>
      </c>
      <c r="K68" s="281">
        <f t="shared" si="16"/>
        <v>0</v>
      </c>
      <c r="L68" s="281">
        <f t="shared" si="2"/>
        <v>0</v>
      </c>
      <c r="M68" s="404"/>
      <c r="N68" s="403"/>
      <c r="O68" s="20"/>
      <c r="P68" s="20"/>
      <c r="Q68" s="20"/>
    </row>
    <row r="69" spans="1:17" s="8" customFormat="1" ht="156" customHeight="1" x14ac:dyDescent="0.5">
      <c r="A69" s="386"/>
      <c r="B69" s="387"/>
      <c r="C69" s="388"/>
      <c r="D69" s="153" t="s">
        <v>23</v>
      </c>
      <c r="E69" s="280"/>
      <c r="F69" s="280">
        <v>0</v>
      </c>
      <c r="G69" s="280">
        <v>0</v>
      </c>
      <c r="H69" s="280">
        <v>0</v>
      </c>
      <c r="I69" s="283">
        <v>0</v>
      </c>
      <c r="J69" s="281">
        <f t="shared" si="13"/>
        <v>0</v>
      </c>
      <c r="K69" s="281">
        <f t="shared" si="16"/>
        <v>0</v>
      </c>
      <c r="L69" s="281">
        <f t="shared" si="2"/>
        <v>0</v>
      </c>
      <c r="M69" s="404"/>
      <c r="N69" s="403"/>
      <c r="O69" s="20"/>
      <c r="P69" s="20"/>
      <c r="Q69" s="20"/>
    </row>
    <row r="70" spans="1:17" s="8" customFormat="1" ht="131.25" customHeight="1" x14ac:dyDescent="0.5">
      <c r="A70" s="386"/>
      <c r="B70" s="387"/>
      <c r="C70" s="388"/>
      <c r="D70" s="154" t="s">
        <v>24</v>
      </c>
      <c r="E70" s="282">
        <v>0</v>
      </c>
      <c r="F70" s="282">
        <v>0</v>
      </c>
      <c r="G70" s="282">
        <v>0</v>
      </c>
      <c r="H70" s="282">
        <v>0</v>
      </c>
      <c r="I70" s="283">
        <f t="shared" si="17"/>
        <v>0</v>
      </c>
      <c r="J70" s="281">
        <f t="shared" si="13"/>
        <v>0</v>
      </c>
      <c r="K70" s="281">
        <f t="shared" si="16"/>
        <v>0</v>
      </c>
      <c r="L70" s="281">
        <f t="shared" si="2"/>
        <v>0</v>
      </c>
      <c r="M70" s="404"/>
      <c r="N70" s="403"/>
      <c r="O70" s="20"/>
      <c r="P70" s="20"/>
      <c r="Q70" s="20"/>
    </row>
    <row r="71" spans="1:17" s="8" customFormat="1" ht="212.25" customHeight="1" x14ac:dyDescent="0.5">
      <c r="A71" s="386">
        <v>8</v>
      </c>
      <c r="B71" s="387" t="s">
        <v>35</v>
      </c>
      <c r="C71" s="388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394">
        <v>6</v>
      </c>
      <c r="N71" s="390" t="s">
        <v>61</v>
      </c>
      <c r="O71" s="20"/>
      <c r="P71" s="20"/>
      <c r="Q71" s="20"/>
    </row>
    <row r="72" spans="1:17" s="8" customFormat="1" ht="174" customHeight="1" x14ac:dyDescent="0.5">
      <c r="A72" s="386"/>
      <c r="B72" s="387"/>
      <c r="C72" s="388"/>
      <c r="D72" s="151" t="s">
        <v>18</v>
      </c>
      <c r="E72" s="296">
        <v>13359.4</v>
      </c>
      <c r="F72" s="291">
        <v>0</v>
      </c>
      <c r="G72" s="291">
        <v>0</v>
      </c>
      <c r="H72" s="291">
        <v>0</v>
      </c>
      <c r="I72" s="289">
        <v>0</v>
      </c>
      <c r="J72" s="281">
        <f t="shared" si="13"/>
        <v>0</v>
      </c>
      <c r="K72" s="281">
        <f t="shared" si="16"/>
        <v>0</v>
      </c>
      <c r="L72" s="281">
        <f t="shared" si="19"/>
        <v>0</v>
      </c>
      <c r="M72" s="394"/>
      <c r="N72" s="391"/>
      <c r="O72" s="20"/>
      <c r="P72" s="20"/>
      <c r="Q72" s="20"/>
    </row>
    <row r="73" spans="1:17" s="8" customFormat="1" ht="177.75" customHeight="1" x14ac:dyDescent="0.5">
      <c r="A73" s="386"/>
      <c r="B73" s="387"/>
      <c r="C73" s="388"/>
      <c r="D73" s="151" t="s">
        <v>19</v>
      </c>
      <c r="E73" s="296">
        <v>822000.39999999991</v>
      </c>
      <c r="F73" s="291">
        <v>883.67211780000002</v>
      </c>
      <c r="G73" s="291">
        <v>4831.8100000000004</v>
      </c>
      <c r="H73" s="291">
        <v>4831.8100000000004</v>
      </c>
      <c r="I73" s="289">
        <v>0</v>
      </c>
      <c r="J73" s="281">
        <f t="shared" si="13"/>
        <v>100</v>
      </c>
      <c r="K73" s="281">
        <f t="shared" si="16"/>
        <v>546.78764925041742</v>
      </c>
      <c r="L73" s="281">
        <f t="shared" si="19"/>
        <v>0.58781114948362567</v>
      </c>
      <c r="M73" s="394"/>
      <c r="N73" s="391"/>
      <c r="O73" s="20"/>
      <c r="P73" s="20"/>
      <c r="Q73" s="20"/>
    </row>
    <row r="74" spans="1:17" s="8" customFormat="1" ht="195" customHeight="1" x14ac:dyDescent="0.5">
      <c r="A74" s="386"/>
      <c r="B74" s="387"/>
      <c r="C74" s="388"/>
      <c r="D74" s="151" t="s">
        <v>20</v>
      </c>
      <c r="E74" s="296">
        <v>119809.82802</v>
      </c>
      <c r="F74" s="291">
        <v>882.72290220000002</v>
      </c>
      <c r="G74" s="303">
        <v>225951.48996000001</v>
      </c>
      <c r="H74" s="291">
        <v>3635.8256000000001</v>
      </c>
      <c r="I74" s="289">
        <v>0</v>
      </c>
      <c r="J74" s="281">
        <f t="shared" si="13"/>
        <v>1.6091177803888999</v>
      </c>
      <c r="K74" s="281">
        <f t="shared" si="16"/>
        <v>411.88753468823273</v>
      </c>
      <c r="L74" s="281">
        <f t="shared" si="19"/>
        <v>3.0346639003547082</v>
      </c>
      <c r="M74" s="394"/>
      <c r="N74" s="391"/>
      <c r="O74" s="20"/>
      <c r="P74" s="20"/>
      <c r="Q74" s="20"/>
    </row>
    <row r="75" spans="1:17" s="8" customFormat="1" ht="248.25" customHeight="1" x14ac:dyDescent="0.5">
      <c r="A75" s="386"/>
      <c r="B75" s="387"/>
      <c r="C75" s="388"/>
      <c r="D75" s="152" t="s">
        <v>21</v>
      </c>
      <c r="E75" s="283">
        <v>0</v>
      </c>
      <c r="F75" s="283">
        <v>0</v>
      </c>
      <c r="G75" s="283">
        <v>0</v>
      </c>
      <c r="H75" s="283">
        <v>0</v>
      </c>
      <c r="I75" s="289">
        <v>0</v>
      </c>
      <c r="J75" s="281">
        <v>0</v>
      </c>
      <c r="K75" s="281">
        <f t="shared" si="16"/>
        <v>0</v>
      </c>
      <c r="L75" s="281">
        <f t="shared" si="19"/>
        <v>0</v>
      </c>
      <c r="M75" s="394"/>
      <c r="N75" s="391"/>
      <c r="O75" s="20"/>
      <c r="P75" s="20"/>
      <c r="Q75" s="20"/>
    </row>
    <row r="76" spans="1:17" s="8" customFormat="1" ht="168.75" customHeight="1" x14ac:dyDescent="0.5">
      <c r="A76" s="386"/>
      <c r="B76" s="387"/>
      <c r="C76" s="388"/>
      <c r="D76" s="152" t="s">
        <v>22</v>
      </c>
      <c r="E76" s="283">
        <v>0</v>
      </c>
      <c r="F76" s="283">
        <v>0</v>
      </c>
      <c r="G76" s="283">
        <v>0</v>
      </c>
      <c r="H76" s="283">
        <v>0</v>
      </c>
      <c r="I76" s="289">
        <v>0</v>
      </c>
      <c r="J76" s="281">
        <f t="shared" si="13"/>
        <v>0</v>
      </c>
      <c r="K76" s="281">
        <f t="shared" si="16"/>
        <v>0</v>
      </c>
      <c r="L76" s="281">
        <f t="shared" si="19"/>
        <v>0</v>
      </c>
      <c r="M76" s="394"/>
      <c r="N76" s="391"/>
      <c r="O76" s="20"/>
      <c r="P76" s="20"/>
      <c r="Q76" s="20"/>
    </row>
    <row r="77" spans="1:17" s="8" customFormat="1" ht="155.25" customHeight="1" x14ac:dyDescent="0.5">
      <c r="A77" s="386"/>
      <c r="B77" s="387"/>
      <c r="C77" s="388"/>
      <c r="D77" s="153" t="s">
        <v>23</v>
      </c>
      <c r="E77" s="283">
        <v>1173054.7308500002</v>
      </c>
      <c r="F77" s="283">
        <v>0</v>
      </c>
      <c r="G77" s="283">
        <v>0</v>
      </c>
      <c r="H77" s="283">
        <v>0</v>
      </c>
      <c r="I77" s="289">
        <v>0</v>
      </c>
      <c r="J77" s="281">
        <v>0</v>
      </c>
      <c r="K77" s="281">
        <f t="shared" si="16"/>
        <v>0</v>
      </c>
      <c r="L77" s="281">
        <f t="shared" si="19"/>
        <v>0</v>
      </c>
      <c r="M77" s="394"/>
      <c r="N77" s="391"/>
      <c r="O77" s="20"/>
      <c r="P77" s="20"/>
      <c r="Q77" s="20"/>
    </row>
    <row r="78" spans="1:17" s="8" customFormat="1" ht="133.5" customHeight="1" x14ac:dyDescent="0.5">
      <c r="A78" s="386"/>
      <c r="B78" s="387"/>
      <c r="C78" s="388"/>
      <c r="D78" s="154" t="s">
        <v>24</v>
      </c>
      <c r="E78" s="289">
        <v>0</v>
      </c>
      <c r="F78" s="289">
        <v>0</v>
      </c>
      <c r="G78" s="289">
        <v>0</v>
      </c>
      <c r="H78" s="289">
        <v>0</v>
      </c>
      <c r="I78" s="290">
        <v>0</v>
      </c>
      <c r="J78" s="281">
        <v>0</v>
      </c>
      <c r="K78" s="281">
        <v>0</v>
      </c>
      <c r="L78" s="281">
        <f t="shared" si="19"/>
        <v>0</v>
      </c>
      <c r="M78" s="394"/>
      <c r="N78" s="391"/>
      <c r="O78" s="20"/>
      <c r="P78" s="20"/>
      <c r="Q78" s="20"/>
    </row>
    <row r="79" spans="1:17" s="8" customFormat="1" ht="181.5" customHeight="1" x14ac:dyDescent="0.5">
      <c r="A79" s="386">
        <v>9</v>
      </c>
      <c r="B79" s="387" t="s">
        <v>36</v>
      </c>
      <c r="C79" s="388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389">
        <v>14</v>
      </c>
      <c r="N79" s="390" t="s">
        <v>37</v>
      </c>
      <c r="O79" s="20"/>
      <c r="P79" s="20"/>
      <c r="Q79" s="20"/>
    </row>
    <row r="80" spans="1:17" s="8" customFormat="1" ht="155.25" customHeight="1" x14ac:dyDescent="0.5">
      <c r="A80" s="386"/>
      <c r="B80" s="387"/>
      <c r="C80" s="388"/>
      <c r="D80" s="151" t="s">
        <v>18</v>
      </c>
      <c r="E80" s="295">
        <v>2253.4</v>
      </c>
      <c r="F80" s="295">
        <v>0</v>
      </c>
      <c r="G80" s="295">
        <v>0</v>
      </c>
      <c r="H80" s="295">
        <v>0</v>
      </c>
      <c r="I80" s="283">
        <f>H80-F80</f>
        <v>0</v>
      </c>
      <c r="J80" s="281">
        <f>IF(H80=0, ,H80/G80*100)</f>
        <v>0</v>
      </c>
      <c r="K80" s="281">
        <f t="shared" si="21"/>
        <v>0</v>
      </c>
      <c r="L80" s="281">
        <f t="shared" si="19"/>
        <v>0</v>
      </c>
      <c r="M80" s="389"/>
      <c r="N80" s="391"/>
      <c r="O80" s="21"/>
      <c r="P80" s="20"/>
      <c r="Q80" s="20"/>
    </row>
    <row r="81" spans="1:17" s="8" customFormat="1" ht="173.25" customHeight="1" x14ac:dyDescent="0.5">
      <c r="A81" s="386"/>
      <c r="B81" s="387"/>
      <c r="C81" s="388"/>
      <c r="D81" s="151" t="s">
        <v>19</v>
      </c>
      <c r="E81" s="295">
        <v>17968.400000000001</v>
      </c>
      <c r="F81" s="295">
        <v>0</v>
      </c>
      <c r="G81" s="295">
        <v>0</v>
      </c>
      <c r="H81" s="295">
        <v>0</v>
      </c>
      <c r="I81" s="283">
        <f t="shared" ref="I81:I82" si="22">H81-F81</f>
        <v>0</v>
      </c>
      <c r="J81" s="281">
        <f t="shared" ref="J81:J82" si="23">IF(H81=0, ,H81/G81*100)</f>
        <v>0</v>
      </c>
      <c r="K81" s="281">
        <f t="shared" si="21"/>
        <v>0</v>
      </c>
      <c r="L81" s="281">
        <f t="shared" si="19"/>
        <v>0</v>
      </c>
      <c r="M81" s="389"/>
      <c r="N81" s="391"/>
      <c r="O81" s="20"/>
      <c r="P81" s="20"/>
      <c r="Q81" s="20"/>
    </row>
    <row r="82" spans="1:17" s="8" customFormat="1" ht="173.25" customHeight="1" x14ac:dyDescent="0.5">
      <c r="A82" s="386"/>
      <c r="B82" s="387"/>
      <c r="C82" s="388"/>
      <c r="D82" s="151" t="s">
        <v>20</v>
      </c>
      <c r="E82" s="295">
        <v>192691.12562999999</v>
      </c>
      <c r="F82" s="295">
        <v>37557.003500000006</v>
      </c>
      <c r="G82" s="295">
        <v>180764.78365</v>
      </c>
      <c r="H82" s="295">
        <v>42168.284770000006</v>
      </c>
      <c r="I82" s="283">
        <f t="shared" si="22"/>
        <v>4611.2812699999995</v>
      </c>
      <c r="J82" s="281">
        <f t="shared" si="23"/>
        <v>23.327710142727241</v>
      </c>
      <c r="K82" s="281">
        <f t="shared" si="21"/>
        <v>112.2780862163298</v>
      </c>
      <c r="L82" s="281">
        <f t="shared" si="19"/>
        <v>21.883874844849029</v>
      </c>
      <c r="M82" s="389"/>
      <c r="N82" s="391"/>
      <c r="O82" s="20"/>
      <c r="P82" s="20"/>
      <c r="Q82" s="20"/>
    </row>
    <row r="83" spans="1:17" s="8" customFormat="1" ht="207.75" customHeight="1" x14ac:dyDescent="0.5">
      <c r="A83" s="386"/>
      <c r="B83" s="387"/>
      <c r="C83" s="388"/>
      <c r="D83" s="152" t="s">
        <v>21</v>
      </c>
      <c r="E83" s="295">
        <v>0</v>
      </c>
      <c r="F83" s="295">
        <v>0</v>
      </c>
      <c r="G83" s="295">
        <v>0</v>
      </c>
      <c r="H83" s="295">
        <v>0</v>
      </c>
      <c r="I83" s="283">
        <f>H83-F83</f>
        <v>0</v>
      </c>
      <c r="J83" s="281">
        <f>IF(H83=0, ,H83/G83*100)</f>
        <v>0</v>
      </c>
      <c r="K83" s="281">
        <f>IF(H83=0,0,H83/F83*100)</f>
        <v>0</v>
      </c>
      <c r="L83" s="281">
        <f>IF(H83=0,0,H83/E83*100)</f>
        <v>0</v>
      </c>
      <c r="M83" s="389"/>
      <c r="N83" s="391"/>
      <c r="O83" s="20"/>
      <c r="P83" s="20"/>
      <c r="Q83" s="20"/>
    </row>
    <row r="84" spans="1:17" s="8" customFormat="1" ht="188.25" customHeight="1" x14ac:dyDescent="0.5">
      <c r="A84" s="386"/>
      <c r="B84" s="387"/>
      <c r="C84" s="388"/>
      <c r="D84" s="152" t="s">
        <v>22</v>
      </c>
      <c r="E84" s="295">
        <v>19734.301579999999</v>
      </c>
      <c r="F84" s="295">
        <v>0</v>
      </c>
      <c r="G84" s="295">
        <v>19734.335579999999</v>
      </c>
      <c r="H84" s="295">
        <v>10</v>
      </c>
      <c r="I84" s="283">
        <f>H84-F84</f>
        <v>10</v>
      </c>
      <c r="J84" s="281">
        <f>IF(H84=0, ,H84/G84*100)</f>
        <v>5.067310201279146E-2</v>
      </c>
      <c r="K84" s="281">
        <v>0</v>
      </c>
      <c r="L84" s="281">
        <f>IF(H84=0,0,H84/E84*100)</f>
        <v>5.0673189316892971E-2</v>
      </c>
      <c r="M84" s="389"/>
      <c r="N84" s="391"/>
      <c r="O84" s="20"/>
      <c r="P84" s="20"/>
      <c r="Q84" s="20"/>
    </row>
    <row r="85" spans="1:17" s="8" customFormat="1" ht="186.75" customHeight="1" x14ac:dyDescent="0.5">
      <c r="A85" s="386"/>
      <c r="B85" s="387"/>
      <c r="C85" s="388"/>
      <c r="D85" s="153" t="s">
        <v>23</v>
      </c>
      <c r="E85" s="295">
        <v>268649.16148000001</v>
      </c>
      <c r="F85" s="295">
        <v>0</v>
      </c>
      <c r="G85" s="295">
        <v>0</v>
      </c>
      <c r="H85" s="295">
        <v>0</v>
      </c>
      <c r="I85" s="285">
        <v>0</v>
      </c>
      <c r="J85" s="281">
        <v>0</v>
      </c>
      <c r="K85" s="281">
        <f>IF(H85=0,0,H85/F85*100)</f>
        <v>0</v>
      </c>
      <c r="L85" s="281">
        <f>IF(H85=0,0,H85/E85*100)</f>
        <v>0</v>
      </c>
      <c r="M85" s="389"/>
      <c r="N85" s="391"/>
      <c r="O85" s="20"/>
      <c r="P85" s="20"/>
      <c r="Q85" s="20"/>
    </row>
    <row r="86" spans="1:17" s="8" customFormat="1" ht="133.5" customHeight="1" x14ac:dyDescent="0.5">
      <c r="A86" s="386"/>
      <c r="B86" s="387"/>
      <c r="C86" s="388"/>
      <c r="D86" s="154" t="s">
        <v>24</v>
      </c>
      <c r="E86" s="282">
        <v>0</v>
      </c>
      <c r="F86" s="282">
        <v>0</v>
      </c>
      <c r="G86" s="282">
        <v>0</v>
      </c>
      <c r="H86" s="282" t="s">
        <v>71</v>
      </c>
      <c r="I86" s="285">
        <v>0</v>
      </c>
      <c r="J86" s="281">
        <v>0</v>
      </c>
      <c r="K86" s="281">
        <v>0</v>
      </c>
      <c r="L86" s="281">
        <v>0</v>
      </c>
      <c r="M86" s="389"/>
      <c r="N86" s="391"/>
      <c r="O86" s="20"/>
      <c r="P86" s="20"/>
      <c r="Q86" s="20"/>
    </row>
    <row r="87" spans="1:17" s="8" customFormat="1" ht="186" customHeight="1" x14ac:dyDescent="0.5">
      <c r="A87" s="386">
        <v>10</v>
      </c>
      <c r="B87" s="399" t="s">
        <v>38</v>
      </c>
      <c r="C87" s="400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389">
        <v>5</v>
      </c>
      <c r="N87" s="390" t="s">
        <v>39</v>
      </c>
      <c r="O87" s="20"/>
      <c r="P87" s="20"/>
      <c r="Q87" s="20"/>
    </row>
    <row r="88" spans="1:17" s="8" customFormat="1" ht="194.25" customHeight="1" x14ac:dyDescent="0.5">
      <c r="A88" s="386"/>
      <c r="B88" s="399"/>
      <c r="C88" s="400"/>
      <c r="D88" s="151" t="s">
        <v>18</v>
      </c>
      <c r="E88" s="299">
        <v>3.4</v>
      </c>
      <c r="F88" s="299">
        <v>2.15</v>
      </c>
      <c r="G88" s="299">
        <v>1.8880999999999999</v>
      </c>
      <c r="H88" s="299">
        <v>1.881</v>
      </c>
      <c r="I88" s="283">
        <f t="shared" si="25"/>
        <v>-0.26899999999999991</v>
      </c>
      <c r="J88" s="281">
        <f t="shared" si="26"/>
        <v>99.623960595307466</v>
      </c>
      <c r="K88" s="281">
        <f t="shared" si="21"/>
        <v>87.488372093023258</v>
      </c>
      <c r="L88" s="281">
        <f t="shared" si="19"/>
        <v>55.323529411764703</v>
      </c>
      <c r="M88" s="389"/>
      <c r="N88" s="391"/>
      <c r="O88" s="20"/>
      <c r="P88" s="20"/>
      <c r="Q88" s="20"/>
    </row>
    <row r="89" spans="1:17" s="8" customFormat="1" ht="194.25" customHeight="1" x14ac:dyDescent="0.5">
      <c r="A89" s="386"/>
      <c r="B89" s="399"/>
      <c r="C89" s="400"/>
      <c r="D89" s="151" t="s">
        <v>19</v>
      </c>
      <c r="E89" s="299">
        <v>1816.2</v>
      </c>
      <c r="F89" s="299">
        <v>366.41</v>
      </c>
      <c r="G89" s="299">
        <v>366.58100000000002</v>
      </c>
      <c r="H89" s="299">
        <v>343.11043000000001</v>
      </c>
      <c r="I89" s="283">
        <f t="shared" si="25"/>
        <v>-23.299570000000017</v>
      </c>
      <c r="J89" s="281">
        <f t="shared" si="26"/>
        <v>93.597439583611802</v>
      </c>
      <c r="K89" s="281">
        <f t="shared" si="21"/>
        <v>93.641120602603635</v>
      </c>
      <c r="L89" s="281">
        <f t="shared" si="19"/>
        <v>18.891665565466358</v>
      </c>
      <c r="M89" s="389"/>
      <c r="N89" s="391"/>
      <c r="O89" s="20"/>
      <c r="P89" s="20"/>
      <c r="Q89" s="20"/>
    </row>
    <row r="90" spans="1:17" s="8" customFormat="1" ht="159" customHeight="1" x14ac:dyDescent="0.5">
      <c r="A90" s="386"/>
      <c r="B90" s="399"/>
      <c r="C90" s="400"/>
      <c r="D90" s="151" t="s">
        <v>20</v>
      </c>
      <c r="E90" s="299">
        <v>290</v>
      </c>
      <c r="F90" s="299">
        <v>60</v>
      </c>
      <c r="G90" s="299">
        <v>290</v>
      </c>
      <c r="H90" s="299">
        <v>60</v>
      </c>
      <c r="I90" s="283">
        <f t="shared" si="25"/>
        <v>0</v>
      </c>
      <c r="J90" s="281">
        <f t="shared" si="26"/>
        <v>20.689655172413794</v>
      </c>
      <c r="K90" s="281">
        <f t="shared" si="21"/>
        <v>100</v>
      </c>
      <c r="L90" s="281">
        <f t="shared" si="19"/>
        <v>20.689655172413794</v>
      </c>
      <c r="M90" s="389"/>
      <c r="N90" s="391"/>
      <c r="O90" s="20"/>
      <c r="P90" s="20"/>
      <c r="Q90" s="20"/>
    </row>
    <row r="91" spans="1:17" s="8" customFormat="1" ht="228.75" customHeight="1" x14ac:dyDescent="0.5">
      <c r="A91" s="386"/>
      <c r="B91" s="399"/>
      <c r="C91" s="400"/>
      <c r="D91" s="152" t="s">
        <v>21</v>
      </c>
      <c r="E91" s="280">
        <v>0</v>
      </c>
      <c r="F91" s="280">
        <v>0</v>
      </c>
      <c r="G91" s="280">
        <v>0</v>
      </c>
      <c r="H91" s="280">
        <v>0</v>
      </c>
      <c r="I91" s="283">
        <f t="shared" si="25"/>
        <v>0</v>
      </c>
      <c r="J91" s="281">
        <f t="shared" si="26"/>
        <v>0</v>
      </c>
      <c r="K91" s="281">
        <f t="shared" si="21"/>
        <v>0</v>
      </c>
      <c r="L91" s="281">
        <f t="shared" si="19"/>
        <v>0</v>
      </c>
      <c r="M91" s="389"/>
      <c r="N91" s="391"/>
      <c r="O91" s="20"/>
      <c r="P91" s="20"/>
      <c r="Q91" s="20"/>
    </row>
    <row r="92" spans="1:17" s="8" customFormat="1" ht="232.5" customHeight="1" x14ac:dyDescent="0.5">
      <c r="A92" s="386"/>
      <c r="B92" s="399"/>
      <c r="C92" s="400"/>
      <c r="D92" s="152" t="s">
        <v>22</v>
      </c>
      <c r="E92" s="280">
        <v>74.900000000000006</v>
      </c>
      <c r="F92" s="280">
        <v>0</v>
      </c>
      <c r="G92" s="280">
        <v>0</v>
      </c>
      <c r="H92" s="280">
        <v>0</v>
      </c>
      <c r="I92" s="283">
        <f t="shared" si="25"/>
        <v>0</v>
      </c>
      <c r="J92" s="281">
        <f t="shared" si="26"/>
        <v>0</v>
      </c>
      <c r="K92" s="281">
        <v>0</v>
      </c>
      <c r="L92" s="281">
        <f t="shared" si="19"/>
        <v>0</v>
      </c>
      <c r="M92" s="389"/>
      <c r="N92" s="391"/>
      <c r="O92" s="20"/>
      <c r="P92" s="20"/>
      <c r="Q92" s="20"/>
    </row>
    <row r="93" spans="1:17" s="8" customFormat="1" ht="128.25" customHeight="1" x14ac:dyDescent="0.5">
      <c r="A93" s="386"/>
      <c r="B93" s="399"/>
      <c r="C93" s="400"/>
      <c r="D93" s="153" t="s">
        <v>23</v>
      </c>
      <c r="E93" s="290">
        <v>0</v>
      </c>
      <c r="F93" s="282">
        <v>0</v>
      </c>
      <c r="G93" s="282">
        <v>0</v>
      </c>
      <c r="H93" s="282">
        <v>0</v>
      </c>
      <c r="I93" s="283">
        <f t="shared" si="25"/>
        <v>0</v>
      </c>
      <c r="J93" s="281">
        <f t="shared" si="26"/>
        <v>0</v>
      </c>
      <c r="K93" s="281">
        <f t="shared" si="21"/>
        <v>0</v>
      </c>
      <c r="L93" s="281">
        <f t="shared" si="19"/>
        <v>0</v>
      </c>
      <c r="M93" s="389"/>
      <c r="N93" s="391"/>
      <c r="O93" s="20"/>
      <c r="P93" s="20"/>
      <c r="Q93" s="20"/>
    </row>
    <row r="94" spans="1:17" s="8" customFormat="1" ht="128.25" customHeight="1" x14ac:dyDescent="0.5">
      <c r="A94" s="386"/>
      <c r="B94" s="399"/>
      <c r="C94" s="400"/>
      <c r="D94" s="154" t="s">
        <v>24</v>
      </c>
      <c r="E94" s="282">
        <v>0</v>
      </c>
      <c r="F94" s="282">
        <v>0</v>
      </c>
      <c r="G94" s="282">
        <v>0</v>
      </c>
      <c r="H94" s="282">
        <v>0</v>
      </c>
      <c r="I94" s="285">
        <f t="shared" si="25"/>
        <v>0</v>
      </c>
      <c r="J94" s="281">
        <f t="shared" si="26"/>
        <v>0</v>
      </c>
      <c r="K94" s="281">
        <f t="shared" si="21"/>
        <v>0</v>
      </c>
      <c r="L94" s="281">
        <f t="shared" si="19"/>
        <v>0</v>
      </c>
      <c r="M94" s="389"/>
      <c r="N94" s="391"/>
      <c r="O94" s="20"/>
      <c r="P94" s="20"/>
      <c r="Q94" s="20"/>
    </row>
    <row r="95" spans="1:17" s="8" customFormat="1" ht="177.75" customHeight="1" x14ac:dyDescent="0.5">
      <c r="A95" s="386">
        <v>11</v>
      </c>
      <c r="B95" s="399" t="s">
        <v>40</v>
      </c>
      <c r="C95" s="400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389">
        <v>6</v>
      </c>
      <c r="N95" s="401" t="s">
        <v>66</v>
      </c>
      <c r="O95" s="20"/>
      <c r="P95" s="20"/>
      <c r="Q95" s="20"/>
    </row>
    <row r="96" spans="1:17" s="8" customFormat="1" ht="163.5" customHeight="1" x14ac:dyDescent="0.5">
      <c r="A96" s="386"/>
      <c r="B96" s="399"/>
      <c r="C96" s="400"/>
      <c r="D96" s="151" t="s">
        <v>18</v>
      </c>
      <c r="E96" s="282">
        <v>0</v>
      </c>
      <c r="F96" s="282">
        <v>0</v>
      </c>
      <c r="G96" s="282">
        <v>0</v>
      </c>
      <c r="H96" s="282">
        <v>0</v>
      </c>
      <c r="I96" s="285">
        <f t="shared" si="25"/>
        <v>0</v>
      </c>
      <c r="J96" s="281">
        <f t="shared" si="26"/>
        <v>0</v>
      </c>
      <c r="K96" s="281">
        <f t="shared" si="21"/>
        <v>0</v>
      </c>
      <c r="L96" s="281">
        <f t="shared" si="19"/>
        <v>0</v>
      </c>
      <c r="M96" s="389"/>
      <c r="N96" s="401"/>
      <c r="O96" s="20"/>
      <c r="P96" s="20"/>
      <c r="Q96" s="20"/>
    </row>
    <row r="97" spans="1:17" s="8" customFormat="1" ht="154.5" customHeight="1" x14ac:dyDescent="0.5">
      <c r="A97" s="386"/>
      <c r="B97" s="399"/>
      <c r="C97" s="400"/>
      <c r="D97" s="151" t="s">
        <v>19</v>
      </c>
      <c r="E97" s="290">
        <v>0</v>
      </c>
      <c r="F97" s="290">
        <v>0</v>
      </c>
      <c r="G97" s="290">
        <v>0</v>
      </c>
      <c r="H97" s="282">
        <v>0</v>
      </c>
      <c r="I97" s="283">
        <f t="shared" si="25"/>
        <v>0</v>
      </c>
      <c r="J97" s="281">
        <f t="shared" si="26"/>
        <v>0</v>
      </c>
      <c r="K97" s="281">
        <f t="shared" si="21"/>
        <v>0</v>
      </c>
      <c r="L97" s="281">
        <f t="shared" si="19"/>
        <v>0</v>
      </c>
      <c r="M97" s="389"/>
      <c r="N97" s="401"/>
      <c r="O97" s="20"/>
      <c r="P97" s="20"/>
      <c r="Q97" s="20"/>
    </row>
    <row r="98" spans="1:17" s="8" customFormat="1" ht="172.5" customHeight="1" x14ac:dyDescent="0.5">
      <c r="A98" s="386"/>
      <c r="B98" s="399"/>
      <c r="C98" s="400"/>
      <c r="D98" s="151" t="s">
        <v>20</v>
      </c>
      <c r="E98" s="311">
        <v>30779.716599999992</v>
      </c>
      <c r="F98" s="311">
        <v>7044.5</v>
      </c>
      <c r="G98" s="311">
        <v>33481.246599999999</v>
      </c>
      <c r="H98" s="311">
        <v>6551.2299799999992</v>
      </c>
      <c r="I98" s="283">
        <f t="shared" si="25"/>
        <v>-493.27002000000084</v>
      </c>
      <c r="J98" s="281">
        <f t="shared" si="26"/>
        <v>19.56686397692253</v>
      </c>
      <c r="K98" s="281">
        <f t="shared" si="21"/>
        <v>92.997799417985647</v>
      </c>
      <c r="L98" s="281">
        <f t="shared" si="19"/>
        <v>21.284243988133408</v>
      </c>
      <c r="M98" s="389"/>
      <c r="N98" s="401"/>
      <c r="O98" s="20"/>
      <c r="P98" s="20"/>
      <c r="Q98" s="20"/>
    </row>
    <row r="99" spans="1:17" s="8" customFormat="1" ht="249.75" customHeight="1" x14ac:dyDescent="0.5">
      <c r="A99" s="386"/>
      <c r="B99" s="399"/>
      <c r="C99" s="400"/>
      <c r="D99" s="152" t="s">
        <v>21</v>
      </c>
      <c r="E99" s="311">
        <v>0</v>
      </c>
      <c r="F99" s="311">
        <v>0</v>
      </c>
      <c r="G99" s="311">
        <v>0</v>
      </c>
      <c r="H99" s="311">
        <v>0</v>
      </c>
      <c r="I99" s="282">
        <v>0</v>
      </c>
      <c r="J99" s="281">
        <f t="shared" si="26"/>
        <v>0</v>
      </c>
      <c r="K99" s="281">
        <f t="shared" si="21"/>
        <v>0</v>
      </c>
      <c r="L99" s="281">
        <f t="shared" si="19"/>
        <v>0</v>
      </c>
      <c r="M99" s="389"/>
      <c r="N99" s="401"/>
      <c r="O99" s="20"/>
      <c r="P99" s="20"/>
      <c r="Q99" s="20"/>
    </row>
    <row r="100" spans="1:17" s="8" customFormat="1" ht="173.25" customHeight="1" x14ac:dyDescent="0.5">
      <c r="A100" s="386"/>
      <c r="B100" s="399"/>
      <c r="C100" s="400"/>
      <c r="D100" s="152" t="s">
        <v>22</v>
      </c>
      <c r="E100" s="311">
        <v>0</v>
      </c>
      <c r="F100" s="311">
        <v>0</v>
      </c>
      <c r="G100" s="311">
        <v>0</v>
      </c>
      <c r="H100" s="311">
        <v>0</v>
      </c>
      <c r="I100" s="282">
        <f t="shared" si="25"/>
        <v>0</v>
      </c>
      <c r="J100" s="281">
        <f t="shared" si="26"/>
        <v>0</v>
      </c>
      <c r="K100" s="281">
        <f t="shared" si="21"/>
        <v>0</v>
      </c>
      <c r="L100" s="281">
        <f t="shared" si="19"/>
        <v>0</v>
      </c>
      <c r="M100" s="389"/>
      <c r="N100" s="401"/>
      <c r="O100" s="20"/>
      <c r="P100" s="20"/>
      <c r="Q100" s="20"/>
    </row>
    <row r="101" spans="1:17" s="8" customFormat="1" ht="143.25" customHeight="1" x14ac:dyDescent="0.5">
      <c r="A101" s="386"/>
      <c r="B101" s="399"/>
      <c r="C101" s="400"/>
      <c r="D101" s="153" t="s">
        <v>23</v>
      </c>
      <c r="E101" s="311">
        <v>13500</v>
      </c>
      <c r="F101" s="311">
        <v>0</v>
      </c>
      <c r="G101" s="311">
        <v>0</v>
      </c>
      <c r="H101" s="311">
        <v>0</v>
      </c>
      <c r="I101" s="283">
        <f t="shared" si="25"/>
        <v>0</v>
      </c>
      <c r="J101" s="281">
        <f t="shared" si="26"/>
        <v>0</v>
      </c>
      <c r="K101" s="281">
        <f t="shared" si="21"/>
        <v>0</v>
      </c>
      <c r="L101" s="281">
        <f t="shared" si="19"/>
        <v>0</v>
      </c>
      <c r="M101" s="389"/>
      <c r="N101" s="401"/>
      <c r="O101" s="20"/>
      <c r="P101" s="20"/>
      <c r="Q101" s="20"/>
    </row>
    <row r="102" spans="1:17" s="8" customFormat="1" ht="177" customHeight="1" x14ac:dyDescent="0.5">
      <c r="A102" s="386"/>
      <c r="B102" s="399"/>
      <c r="C102" s="400"/>
      <c r="D102" s="154" t="s">
        <v>24</v>
      </c>
      <c r="E102" s="311">
        <v>13000</v>
      </c>
      <c r="F102" s="311">
        <v>0</v>
      </c>
      <c r="G102" s="311">
        <v>0</v>
      </c>
      <c r="H102" s="311">
        <v>0</v>
      </c>
      <c r="I102" s="282">
        <v>0</v>
      </c>
      <c r="J102" s="281">
        <f t="shared" si="26"/>
        <v>0</v>
      </c>
      <c r="K102" s="281">
        <f t="shared" si="21"/>
        <v>0</v>
      </c>
      <c r="L102" s="281">
        <f t="shared" si="19"/>
        <v>0</v>
      </c>
      <c r="M102" s="389"/>
      <c r="N102" s="401"/>
      <c r="O102" s="20"/>
      <c r="P102" s="20"/>
      <c r="Q102" s="20"/>
    </row>
    <row r="103" spans="1:17" s="8" customFormat="1" ht="197.25" customHeight="1" x14ac:dyDescent="0.5">
      <c r="A103" s="386">
        <v>12</v>
      </c>
      <c r="B103" s="387" t="s">
        <v>56</v>
      </c>
      <c r="C103" s="388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389">
        <v>7</v>
      </c>
      <c r="N103" s="402" t="s">
        <v>34</v>
      </c>
      <c r="O103" s="20"/>
      <c r="P103" s="20"/>
      <c r="Q103" s="20"/>
    </row>
    <row r="104" spans="1:17" s="8" customFormat="1" ht="130.5" customHeight="1" x14ac:dyDescent="0.5">
      <c r="A104" s="386"/>
      <c r="B104" s="387"/>
      <c r="C104" s="388"/>
      <c r="D104" s="151" t="s">
        <v>18</v>
      </c>
      <c r="E104" s="282">
        <v>0</v>
      </c>
      <c r="F104" s="282">
        <v>0</v>
      </c>
      <c r="G104" s="282">
        <v>0</v>
      </c>
      <c r="H104" s="282">
        <v>0</v>
      </c>
      <c r="I104" s="285">
        <f t="shared" si="25"/>
        <v>0</v>
      </c>
      <c r="J104" s="281">
        <f t="shared" si="26"/>
        <v>0</v>
      </c>
      <c r="K104" s="281">
        <f t="shared" si="21"/>
        <v>0</v>
      </c>
      <c r="L104" s="281">
        <f t="shared" si="19"/>
        <v>0</v>
      </c>
      <c r="M104" s="389"/>
      <c r="N104" s="403"/>
      <c r="O104" s="20"/>
      <c r="P104" s="20"/>
      <c r="Q104" s="20"/>
    </row>
    <row r="105" spans="1:17" s="8" customFormat="1" ht="183.75" customHeight="1" x14ac:dyDescent="0.5">
      <c r="A105" s="386"/>
      <c r="B105" s="387"/>
      <c r="C105" s="388"/>
      <c r="D105" s="151" t="s">
        <v>19</v>
      </c>
      <c r="E105" s="304">
        <v>259454.4</v>
      </c>
      <c r="F105" s="304">
        <v>36</v>
      </c>
      <c r="G105" s="304">
        <v>36</v>
      </c>
      <c r="H105" s="304">
        <v>36</v>
      </c>
      <c r="I105" s="283">
        <f t="shared" si="25"/>
        <v>0</v>
      </c>
      <c r="J105" s="281">
        <f t="shared" si="26"/>
        <v>100</v>
      </c>
      <c r="K105" s="281">
        <f t="shared" si="21"/>
        <v>100</v>
      </c>
      <c r="L105" s="281">
        <f t="shared" si="19"/>
        <v>1.3875270567776071E-2</v>
      </c>
      <c r="M105" s="389"/>
      <c r="N105" s="403"/>
      <c r="O105" s="20"/>
      <c r="P105" s="20"/>
      <c r="Q105" s="20"/>
    </row>
    <row r="106" spans="1:17" s="8" customFormat="1" ht="165.75" customHeight="1" x14ac:dyDescent="0.5">
      <c r="A106" s="386"/>
      <c r="B106" s="387"/>
      <c r="C106" s="388"/>
      <c r="D106" s="151" t="s">
        <v>20</v>
      </c>
      <c r="E106" s="304">
        <v>157827.07451999999</v>
      </c>
      <c r="F106" s="304">
        <v>17084.20952</v>
      </c>
      <c r="G106" s="304">
        <v>233806.56135</v>
      </c>
      <c r="H106" s="304">
        <v>16514.16346</v>
      </c>
      <c r="I106" s="283">
        <f t="shared" si="25"/>
        <v>-570.04606000000058</v>
      </c>
      <c r="J106" s="281">
        <f t="shared" si="26"/>
        <v>7.0631736614435265</v>
      </c>
      <c r="K106" s="281">
        <f t="shared" si="21"/>
        <v>96.663316149730761</v>
      </c>
      <c r="L106" s="281">
        <f t="shared" si="19"/>
        <v>10.463454074799637</v>
      </c>
      <c r="M106" s="389"/>
      <c r="N106" s="403"/>
      <c r="O106" s="20"/>
      <c r="P106" s="20"/>
      <c r="Q106" s="20"/>
    </row>
    <row r="107" spans="1:17" s="8" customFormat="1" ht="234.75" customHeight="1" x14ac:dyDescent="0.5">
      <c r="A107" s="386"/>
      <c r="B107" s="387"/>
      <c r="C107" s="388"/>
      <c r="D107" s="152" t="s">
        <v>21</v>
      </c>
      <c r="E107" s="280">
        <v>0</v>
      </c>
      <c r="F107" s="280">
        <v>0</v>
      </c>
      <c r="G107" s="280">
        <v>0</v>
      </c>
      <c r="H107" s="280">
        <v>0</v>
      </c>
      <c r="I107" s="285">
        <f t="shared" si="25"/>
        <v>0</v>
      </c>
      <c r="J107" s="281">
        <f t="shared" si="26"/>
        <v>0</v>
      </c>
      <c r="K107" s="281">
        <f t="shared" si="21"/>
        <v>0</v>
      </c>
      <c r="L107" s="281">
        <f t="shared" si="19"/>
        <v>0</v>
      </c>
      <c r="M107" s="389"/>
      <c r="N107" s="403"/>
      <c r="O107" s="20"/>
      <c r="P107" s="20"/>
      <c r="Q107" s="20"/>
    </row>
    <row r="108" spans="1:17" s="8" customFormat="1" ht="174.75" customHeight="1" x14ac:dyDescent="0.5">
      <c r="A108" s="386"/>
      <c r="B108" s="387"/>
      <c r="C108" s="388"/>
      <c r="D108" s="152" t="s">
        <v>22</v>
      </c>
      <c r="E108" s="280">
        <v>0</v>
      </c>
      <c r="F108" s="280">
        <v>0</v>
      </c>
      <c r="G108" s="280">
        <v>0</v>
      </c>
      <c r="H108" s="280">
        <v>0</v>
      </c>
      <c r="I108" s="285">
        <f t="shared" si="25"/>
        <v>0</v>
      </c>
      <c r="J108" s="281">
        <f t="shared" si="26"/>
        <v>0</v>
      </c>
      <c r="K108" s="281">
        <f t="shared" si="21"/>
        <v>0</v>
      </c>
      <c r="L108" s="281">
        <f t="shared" si="19"/>
        <v>0</v>
      </c>
      <c r="M108" s="389"/>
      <c r="N108" s="403"/>
      <c r="O108" s="20"/>
      <c r="P108" s="20"/>
      <c r="Q108" s="20"/>
    </row>
    <row r="109" spans="1:17" s="8" customFormat="1" ht="192.75" customHeight="1" x14ac:dyDescent="0.75">
      <c r="A109" s="386"/>
      <c r="B109" s="387"/>
      <c r="C109" s="388"/>
      <c r="D109" s="153" t="s">
        <v>23</v>
      </c>
      <c r="E109" s="280">
        <v>567505.85835999995</v>
      </c>
      <c r="F109" s="280">
        <v>0</v>
      </c>
      <c r="G109" s="280">
        <v>0</v>
      </c>
      <c r="H109" s="280">
        <v>0</v>
      </c>
      <c r="I109" s="283">
        <f t="shared" si="25"/>
        <v>0</v>
      </c>
      <c r="J109" s="281">
        <f t="shared" si="26"/>
        <v>0</v>
      </c>
      <c r="K109" s="281">
        <f t="shared" si="21"/>
        <v>0</v>
      </c>
      <c r="L109" s="281">
        <f t="shared" si="19"/>
        <v>0</v>
      </c>
      <c r="M109" s="389"/>
      <c r="N109" s="403"/>
      <c r="O109" s="38"/>
      <c r="P109" s="20"/>
      <c r="Q109" s="20"/>
    </row>
    <row r="110" spans="1:17" s="8" customFormat="1" ht="130.5" customHeight="1" x14ac:dyDescent="0.5">
      <c r="A110" s="386"/>
      <c r="B110" s="387"/>
      <c r="C110" s="388"/>
      <c r="D110" s="154" t="s">
        <v>24</v>
      </c>
      <c r="E110" s="282">
        <v>0</v>
      </c>
      <c r="F110" s="282">
        <v>0</v>
      </c>
      <c r="G110" s="282">
        <v>0</v>
      </c>
      <c r="H110" s="282">
        <v>0</v>
      </c>
      <c r="I110" s="285">
        <f t="shared" si="25"/>
        <v>0</v>
      </c>
      <c r="J110" s="281">
        <f t="shared" si="26"/>
        <v>0</v>
      </c>
      <c r="K110" s="281">
        <f t="shared" si="21"/>
        <v>0</v>
      </c>
      <c r="L110" s="281">
        <f t="shared" si="19"/>
        <v>0</v>
      </c>
      <c r="M110" s="389"/>
      <c r="N110" s="403"/>
      <c r="O110" s="20"/>
      <c r="P110" s="20"/>
      <c r="Q110" s="20"/>
    </row>
    <row r="111" spans="1:17" s="8" customFormat="1" ht="230.25" customHeight="1" x14ac:dyDescent="0.5">
      <c r="A111" s="386">
        <v>13</v>
      </c>
      <c r="B111" s="387" t="s">
        <v>41</v>
      </c>
      <c r="C111" s="388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9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389">
        <v>4</v>
      </c>
      <c r="N111" s="398" t="s">
        <v>42</v>
      </c>
      <c r="O111" s="20"/>
      <c r="P111" s="20"/>
      <c r="Q111" s="20"/>
    </row>
    <row r="112" spans="1:17" s="8" customFormat="1" ht="174.75" customHeight="1" x14ac:dyDescent="0.5">
      <c r="A112" s="386"/>
      <c r="B112" s="387"/>
      <c r="C112" s="388"/>
      <c r="D112" s="151" t="s">
        <v>18</v>
      </c>
      <c r="E112" s="310">
        <v>0</v>
      </c>
      <c r="F112" s="310">
        <v>0</v>
      </c>
      <c r="G112" s="310">
        <v>0</v>
      </c>
      <c r="H112" s="310">
        <v>0</v>
      </c>
      <c r="I112" s="309">
        <f t="shared" si="25"/>
        <v>0</v>
      </c>
      <c r="J112" s="308">
        <f t="shared" si="26"/>
        <v>0</v>
      </c>
      <c r="K112" s="308">
        <f t="shared" si="21"/>
        <v>0</v>
      </c>
      <c r="L112" s="308">
        <f t="shared" si="19"/>
        <v>0</v>
      </c>
      <c r="M112" s="389"/>
      <c r="N112" s="398"/>
      <c r="O112" s="20"/>
      <c r="P112" s="20"/>
      <c r="Q112" s="20"/>
    </row>
    <row r="113" spans="1:17" s="8" customFormat="1" ht="170.25" customHeight="1" x14ac:dyDescent="0.5">
      <c r="A113" s="386"/>
      <c r="B113" s="387"/>
      <c r="C113" s="388"/>
      <c r="D113" s="151" t="s">
        <v>19</v>
      </c>
      <c r="E113" s="310">
        <v>0</v>
      </c>
      <c r="F113" s="310">
        <v>0</v>
      </c>
      <c r="G113" s="310">
        <v>0</v>
      </c>
      <c r="H113" s="310">
        <v>0</v>
      </c>
      <c r="I113" s="310">
        <v>0</v>
      </c>
      <c r="J113" s="308">
        <f>IF(H113=0, ,H113/G113*100)</f>
        <v>0</v>
      </c>
      <c r="K113" s="308">
        <f>IF(H113=0,0,H113/F113*100)</f>
        <v>0</v>
      </c>
      <c r="L113" s="308">
        <f>IF(H113=0,0,H113/E113*100)</f>
        <v>0</v>
      </c>
      <c r="M113" s="389"/>
      <c r="N113" s="398"/>
      <c r="O113" s="20"/>
      <c r="P113" s="20"/>
      <c r="Q113" s="20"/>
    </row>
    <row r="114" spans="1:17" s="8" customFormat="1" ht="179.25" customHeight="1" x14ac:dyDescent="0.5">
      <c r="A114" s="386"/>
      <c r="B114" s="387"/>
      <c r="C114" s="388"/>
      <c r="D114" s="151" t="s">
        <v>20</v>
      </c>
      <c r="E114" s="307">
        <v>55225.207060000001</v>
      </c>
      <c r="F114" s="307">
        <v>16293.174639999999</v>
      </c>
      <c r="G114" s="307">
        <v>52558.207060000001</v>
      </c>
      <c r="H114" s="307">
        <v>15660.06005</v>
      </c>
      <c r="I114" s="306">
        <v>0</v>
      </c>
      <c r="J114" s="308">
        <f>IF(H114=0, ,H114/G114*100)</f>
        <v>29.79565119510757</v>
      </c>
      <c r="K114" s="308">
        <f>IF(H114=0,0,H114/F114*100)</f>
        <v>96.114234309833677</v>
      </c>
      <c r="L114" s="306">
        <v>0</v>
      </c>
      <c r="M114" s="389"/>
      <c r="N114" s="398"/>
      <c r="O114" s="20"/>
      <c r="P114" s="20"/>
      <c r="Q114" s="20"/>
    </row>
    <row r="115" spans="1:17" s="8" customFormat="1" ht="183" customHeight="1" x14ac:dyDescent="0.5">
      <c r="A115" s="386"/>
      <c r="B115" s="387"/>
      <c r="C115" s="388"/>
      <c r="D115" s="152" t="s">
        <v>21</v>
      </c>
      <c r="E115" s="306">
        <v>0</v>
      </c>
      <c r="F115" s="306">
        <v>0</v>
      </c>
      <c r="G115" s="306">
        <v>0</v>
      </c>
      <c r="H115" s="306">
        <v>0</v>
      </c>
      <c r="I115" s="306">
        <v>0</v>
      </c>
      <c r="J115" s="308">
        <f t="shared" si="26"/>
        <v>0</v>
      </c>
      <c r="K115" s="308">
        <f t="shared" si="21"/>
        <v>0</v>
      </c>
      <c r="L115" s="306">
        <v>0</v>
      </c>
      <c r="M115" s="389"/>
      <c r="N115" s="398"/>
      <c r="O115" s="20"/>
      <c r="P115" s="20"/>
      <c r="Q115" s="20"/>
    </row>
    <row r="116" spans="1:17" s="8" customFormat="1" ht="165.75" customHeight="1" x14ac:dyDescent="0.5">
      <c r="A116" s="386"/>
      <c r="B116" s="387"/>
      <c r="C116" s="388"/>
      <c r="D116" s="152" t="s">
        <v>22</v>
      </c>
      <c r="E116" s="280">
        <v>0</v>
      </c>
      <c r="F116" s="306">
        <v>0</v>
      </c>
      <c r="G116" s="306">
        <v>0</v>
      </c>
      <c r="H116" s="306">
        <v>0</v>
      </c>
      <c r="I116" s="306">
        <v>0</v>
      </c>
      <c r="J116" s="308">
        <f t="shared" si="26"/>
        <v>0</v>
      </c>
      <c r="K116" s="308">
        <f t="shared" si="21"/>
        <v>0</v>
      </c>
      <c r="L116" s="306">
        <v>0</v>
      </c>
      <c r="M116" s="389"/>
      <c r="N116" s="398"/>
      <c r="O116" s="20"/>
      <c r="P116" s="20"/>
      <c r="Q116" s="20"/>
    </row>
    <row r="117" spans="1:17" s="8" customFormat="1" ht="130.5" customHeight="1" x14ac:dyDescent="0.5">
      <c r="A117" s="386"/>
      <c r="B117" s="387"/>
      <c r="C117" s="388"/>
      <c r="D117" s="153" t="s">
        <v>23</v>
      </c>
      <c r="E117" s="305">
        <v>21571.929819999998</v>
      </c>
      <c r="F117" s="306">
        <v>0</v>
      </c>
      <c r="G117" s="306">
        <v>0</v>
      </c>
      <c r="H117" s="306">
        <v>0</v>
      </c>
      <c r="I117" s="306">
        <v>0</v>
      </c>
      <c r="J117" s="308">
        <f t="shared" si="26"/>
        <v>0</v>
      </c>
      <c r="K117" s="308">
        <f t="shared" si="21"/>
        <v>0</v>
      </c>
      <c r="L117" s="306">
        <v>0</v>
      </c>
      <c r="M117" s="389"/>
      <c r="N117" s="398"/>
      <c r="O117" s="20"/>
      <c r="P117" s="20"/>
      <c r="Q117" s="20"/>
    </row>
    <row r="118" spans="1:17" s="8" customFormat="1" ht="213" customHeight="1" x14ac:dyDescent="0.5">
      <c r="A118" s="386"/>
      <c r="B118" s="387"/>
      <c r="C118" s="388"/>
      <c r="D118" s="154" t="s">
        <v>24</v>
      </c>
      <c r="E118" s="310">
        <v>0</v>
      </c>
      <c r="F118" s="310">
        <v>0</v>
      </c>
      <c r="G118" s="310">
        <v>0</v>
      </c>
      <c r="H118" s="310">
        <v>0</v>
      </c>
      <c r="I118" s="309">
        <f t="shared" si="25"/>
        <v>0</v>
      </c>
      <c r="J118" s="308">
        <f t="shared" si="26"/>
        <v>0</v>
      </c>
      <c r="K118" s="308">
        <f t="shared" si="21"/>
        <v>0</v>
      </c>
      <c r="L118" s="308">
        <f t="shared" si="19"/>
        <v>0</v>
      </c>
      <c r="M118" s="389"/>
      <c r="N118" s="398"/>
      <c r="O118" s="20"/>
      <c r="P118" s="20"/>
      <c r="Q118" s="20"/>
    </row>
    <row r="119" spans="1:17" s="8" customFormat="1" ht="228" customHeight="1" x14ac:dyDescent="0.5">
      <c r="A119" s="386">
        <v>14</v>
      </c>
      <c r="B119" s="387" t="s">
        <v>43</v>
      </c>
      <c r="C119" s="388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5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389">
        <v>6</v>
      </c>
      <c r="N119" s="390" t="s">
        <v>44</v>
      </c>
      <c r="O119" s="20"/>
      <c r="P119" s="20"/>
      <c r="Q119" s="20"/>
    </row>
    <row r="120" spans="1:17" s="8" customFormat="1" ht="147" customHeight="1" x14ac:dyDescent="0.5">
      <c r="A120" s="386"/>
      <c r="B120" s="387"/>
      <c r="C120" s="388"/>
      <c r="D120" s="151" t="s">
        <v>18</v>
      </c>
      <c r="E120" s="282">
        <v>0</v>
      </c>
      <c r="F120" s="282">
        <v>0</v>
      </c>
      <c r="G120" s="282">
        <v>0</v>
      </c>
      <c r="H120" s="282">
        <v>0</v>
      </c>
      <c r="I120" s="285">
        <f t="shared" si="25"/>
        <v>0</v>
      </c>
      <c r="J120" s="308">
        <f t="shared" si="26"/>
        <v>0</v>
      </c>
      <c r="K120" s="308">
        <f t="shared" si="21"/>
        <v>0</v>
      </c>
      <c r="L120" s="281">
        <f t="shared" si="19"/>
        <v>0</v>
      </c>
      <c r="M120" s="389"/>
      <c r="N120" s="391"/>
      <c r="O120" s="20"/>
      <c r="P120" s="20"/>
      <c r="Q120" s="20"/>
    </row>
    <row r="121" spans="1:17" s="8" customFormat="1" ht="169.5" customHeight="1" x14ac:dyDescent="0.5">
      <c r="A121" s="386"/>
      <c r="B121" s="387"/>
      <c r="C121" s="388"/>
      <c r="D121" s="151" t="s">
        <v>19</v>
      </c>
      <c r="E121" s="306">
        <v>2173</v>
      </c>
      <c r="F121" s="306">
        <v>0</v>
      </c>
      <c r="G121" s="306">
        <v>0</v>
      </c>
      <c r="H121" s="306">
        <v>0</v>
      </c>
      <c r="I121" s="285">
        <f t="shared" si="25"/>
        <v>0</v>
      </c>
      <c r="J121" s="308">
        <f t="shared" si="26"/>
        <v>0</v>
      </c>
      <c r="K121" s="308">
        <f t="shared" si="21"/>
        <v>0</v>
      </c>
      <c r="L121" s="281">
        <f t="shared" si="19"/>
        <v>0</v>
      </c>
      <c r="M121" s="389"/>
      <c r="N121" s="391"/>
      <c r="O121" s="20"/>
      <c r="P121" s="20"/>
      <c r="Q121" s="20"/>
    </row>
    <row r="122" spans="1:17" s="8" customFormat="1" ht="169.5" customHeight="1" x14ac:dyDescent="0.5">
      <c r="A122" s="386"/>
      <c r="B122" s="387"/>
      <c r="C122" s="388"/>
      <c r="D122" s="151" t="s">
        <v>20</v>
      </c>
      <c r="E122" s="306">
        <v>1467.4899999999998</v>
      </c>
      <c r="F122" s="306">
        <v>0</v>
      </c>
      <c r="G122" s="306">
        <v>1467.4899999999998</v>
      </c>
      <c r="H122" s="306">
        <v>0</v>
      </c>
      <c r="I122" s="285">
        <f t="shared" si="25"/>
        <v>0</v>
      </c>
      <c r="J122" s="308">
        <f t="shared" si="26"/>
        <v>0</v>
      </c>
      <c r="K122" s="308">
        <f t="shared" si="21"/>
        <v>0</v>
      </c>
      <c r="L122" s="281">
        <f t="shared" si="19"/>
        <v>0</v>
      </c>
      <c r="M122" s="389"/>
      <c r="N122" s="391"/>
      <c r="O122" s="20"/>
      <c r="P122" s="20"/>
      <c r="Q122" s="20"/>
    </row>
    <row r="123" spans="1:17" s="8" customFormat="1" ht="231" customHeight="1" x14ac:dyDescent="0.5">
      <c r="A123" s="386"/>
      <c r="B123" s="387"/>
      <c r="C123" s="388"/>
      <c r="D123" s="152" t="s">
        <v>21</v>
      </c>
      <c r="E123" s="290">
        <v>0</v>
      </c>
      <c r="F123" s="282">
        <v>0</v>
      </c>
      <c r="G123" s="282">
        <v>0</v>
      </c>
      <c r="H123" s="282">
        <v>0</v>
      </c>
      <c r="I123" s="285">
        <f t="shared" si="25"/>
        <v>0</v>
      </c>
      <c r="J123" s="308">
        <f t="shared" si="26"/>
        <v>0</v>
      </c>
      <c r="K123" s="308">
        <f t="shared" si="21"/>
        <v>0</v>
      </c>
      <c r="L123" s="281">
        <f t="shared" si="19"/>
        <v>0</v>
      </c>
      <c r="M123" s="389"/>
      <c r="N123" s="391"/>
      <c r="O123" s="20"/>
      <c r="P123" s="20"/>
      <c r="Q123" s="20"/>
    </row>
    <row r="124" spans="1:17" s="8" customFormat="1" ht="198" customHeight="1" x14ac:dyDescent="0.5">
      <c r="A124" s="386"/>
      <c r="B124" s="387"/>
      <c r="C124" s="388"/>
      <c r="D124" s="152" t="s">
        <v>22</v>
      </c>
      <c r="E124" s="290">
        <v>0</v>
      </c>
      <c r="F124" s="282">
        <v>0</v>
      </c>
      <c r="G124" s="282">
        <v>0</v>
      </c>
      <c r="H124" s="282">
        <v>0</v>
      </c>
      <c r="I124" s="285">
        <f t="shared" si="25"/>
        <v>0</v>
      </c>
      <c r="J124" s="308">
        <f t="shared" si="26"/>
        <v>0</v>
      </c>
      <c r="K124" s="308">
        <f t="shared" si="21"/>
        <v>0</v>
      </c>
      <c r="L124" s="281">
        <f t="shared" si="19"/>
        <v>0</v>
      </c>
      <c r="M124" s="389"/>
      <c r="N124" s="391"/>
      <c r="O124" s="20"/>
      <c r="P124" s="20"/>
      <c r="Q124" s="20"/>
    </row>
    <row r="125" spans="1:17" s="8" customFormat="1" ht="128.25" customHeight="1" x14ac:dyDescent="0.5">
      <c r="A125" s="386"/>
      <c r="B125" s="387"/>
      <c r="C125" s="388"/>
      <c r="D125" s="153" t="s">
        <v>23</v>
      </c>
      <c r="E125" s="282">
        <v>1499.6363200000001</v>
      </c>
      <c r="F125" s="282">
        <v>0</v>
      </c>
      <c r="G125" s="282">
        <v>0</v>
      </c>
      <c r="H125" s="282">
        <v>0</v>
      </c>
      <c r="I125" s="285">
        <f t="shared" si="25"/>
        <v>0</v>
      </c>
      <c r="J125" s="308">
        <f t="shared" si="26"/>
        <v>0</v>
      </c>
      <c r="K125" s="308">
        <f t="shared" si="21"/>
        <v>0</v>
      </c>
      <c r="L125" s="281">
        <f t="shared" si="19"/>
        <v>0</v>
      </c>
      <c r="M125" s="389"/>
      <c r="N125" s="391"/>
      <c r="O125" s="20"/>
      <c r="P125" s="20"/>
      <c r="Q125" s="20"/>
    </row>
    <row r="126" spans="1:17" s="8" customFormat="1" ht="128.25" customHeight="1" x14ac:dyDescent="0.5">
      <c r="A126" s="386"/>
      <c r="B126" s="387"/>
      <c r="C126" s="388"/>
      <c r="D126" s="154" t="s">
        <v>24</v>
      </c>
      <c r="E126" s="282">
        <v>0</v>
      </c>
      <c r="F126" s="282">
        <v>0</v>
      </c>
      <c r="G126" s="282">
        <v>0</v>
      </c>
      <c r="H126" s="282">
        <v>0</v>
      </c>
      <c r="I126" s="285">
        <f t="shared" si="25"/>
        <v>0</v>
      </c>
      <c r="J126" s="308">
        <f t="shared" si="26"/>
        <v>0</v>
      </c>
      <c r="K126" s="308">
        <f t="shared" si="21"/>
        <v>0</v>
      </c>
      <c r="L126" s="281">
        <f t="shared" si="19"/>
        <v>0</v>
      </c>
      <c r="M126" s="389"/>
      <c r="N126" s="391"/>
      <c r="O126" s="20"/>
      <c r="P126" s="20"/>
      <c r="Q126" s="20"/>
    </row>
    <row r="127" spans="1:17" s="8" customFormat="1" ht="219.75" customHeight="1" x14ac:dyDescent="0.5">
      <c r="A127" s="386">
        <v>15</v>
      </c>
      <c r="B127" s="387" t="s">
        <v>45</v>
      </c>
      <c r="C127" s="388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5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389">
        <v>7</v>
      </c>
      <c r="N127" s="392" t="s">
        <v>58</v>
      </c>
      <c r="O127" s="20"/>
      <c r="P127" s="20"/>
      <c r="Q127" s="20"/>
    </row>
    <row r="128" spans="1:17" s="8" customFormat="1" ht="128.25" customHeight="1" x14ac:dyDescent="0.5">
      <c r="A128" s="386"/>
      <c r="B128" s="387"/>
      <c r="C128" s="388"/>
      <c r="D128" s="151" t="s">
        <v>18</v>
      </c>
      <c r="E128" s="282">
        <v>0</v>
      </c>
      <c r="F128" s="282">
        <v>0</v>
      </c>
      <c r="G128" s="282">
        <v>0</v>
      </c>
      <c r="H128" s="282">
        <v>0</v>
      </c>
      <c r="I128" s="285">
        <f t="shared" si="25"/>
        <v>0</v>
      </c>
      <c r="J128" s="281">
        <f t="shared" si="26"/>
        <v>0</v>
      </c>
      <c r="K128" s="308">
        <f t="shared" si="21"/>
        <v>0</v>
      </c>
      <c r="L128" s="281">
        <v>0</v>
      </c>
      <c r="M128" s="389"/>
      <c r="N128" s="393"/>
      <c r="O128" s="20"/>
      <c r="P128" s="20"/>
      <c r="Q128" s="20"/>
    </row>
    <row r="129" spans="1:17" s="8" customFormat="1" ht="159" customHeight="1" x14ac:dyDescent="0.5">
      <c r="A129" s="386"/>
      <c r="B129" s="387"/>
      <c r="C129" s="388"/>
      <c r="D129" s="151" t="s">
        <v>19</v>
      </c>
      <c r="E129" s="312">
        <v>198907.7</v>
      </c>
      <c r="F129" s="312">
        <v>0</v>
      </c>
      <c r="G129" s="312">
        <v>32345.99352</v>
      </c>
      <c r="H129" s="312">
        <v>32345.99352</v>
      </c>
      <c r="I129" s="285">
        <f t="shared" si="25"/>
        <v>32345.99352</v>
      </c>
      <c r="J129" s="281">
        <f>IF(H129=0, ,H129/G129*100)</f>
        <v>100</v>
      </c>
      <c r="K129" s="308">
        <v>0</v>
      </c>
      <c r="L129" s="281">
        <f t="shared" si="19"/>
        <v>16.261810638803826</v>
      </c>
      <c r="M129" s="389"/>
      <c r="N129" s="393"/>
      <c r="O129" s="20"/>
      <c r="P129" s="20"/>
      <c r="Q129" s="20"/>
    </row>
    <row r="130" spans="1:17" s="8" customFormat="1" ht="177" customHeight="1" x14ac:dyDescent="0.5">
      <c r="A130" s="386"/>
      <c r="B130" s="387"/>
      <c r="C130" s="388"/>
      <c r="D130" s="151" t="s">
        <v>20</v>
      </c>
      <c r="E130" s="312">
        <v>52738.79</v>
      </c>
      <c r="F130" s="312">
        <v>5835.17</v>
      </c>
      <c r="G130" s="312">
        <v>57840.763209999997</v>
      </c>
      <c r="H130" s="312">
        <v>10785.138650000001</v>
      </c>
      <c r="I130" s="285">
        <f t="shared" si="25"/>
        <v>4949.9686500000007</v>
      </c>
      <c r="J130" s="281">
        <f>IF(H130=0, ,H130/G130*100)</f>
        <v>18.646259232166173</v>
      </c>
      <c r="K130" s="281">
        <f t="shared" ref="K130:K139" si="29">IF(H130=0,0,H130/F130*100)</f>
        <v>184.82989612984713</v>
      </c>
      <c r="L130" s="281">
        <v>0</v>
      </c>
      <c r="M130" s="389"/>
      <c r="N130" s="393"/>
      <c r="O130" s="20"/>
      <c r="P130" s="20"/>
      <c r="Q130" s="20"/>
    </row>
    <row r="131" spans="1:17" s="8" customFormat="1" ht="263.25" customHeight="1" x14ac:dyDescent="0.5">
      <c r="A131" s="386"/>
      <c r="B131" s="387"/>
      <c r="C131" s="388"/>
      <c r="D131" s="152" t="s">
        <v>21</v>
      </c>
      <c r="E131" s="312">
        <v>0</v>
      </c>
      <c r="F131" s="312">
        <v>0</v>
      </c>
      <c r="G131" s="312">
        <v>0</v>
      </c>
      <c r="H131" s="312">
        <v>0</v>
      </c>
      <c r="I131" s="283">
        <v>0</v>
      </c>
      <c r="J131" s="281">
        <f t="shared" si="26"/>
        <v>0</v>
      </c>
      <c r="K131" s="281">
        <f t="shared" si="29"/>
        <v>0</v>
      </c>
      <c r="L131" s="281">
        <f t="shared" si="19"/>
        <v>0</v>
      </c>
      <c r="M131" s="389"/>
      <c r="N131" s="393"/>
      <c r="O131" s="20"/>
      <c r="P131" s="20"/>
      <c r="Q131" s="20"/>
    </row>
    <row r="132" spans="1:17" s="8" customFormat="1" ht="201.75" customHeight="1" x14ac:dyDescent="0.5">
      <c r="A132" s="386"/>
      <c r="B132" s="387"/>
      <c r="C132" s="388"/>
      <c r="D132" s="152" t="s">
        <v>22</v>
      </c>
      <c r="E132" s="312">
        <v>0</v>
      </c>
      <c r="F132" s="312">
        <v>0</v>
      </c>
      <c r="G132" s="312">
        <v>0</v>
      </c>
      <c r="H132" s="312">
        <v>0</v>
      </c>
      <c r="I132" s="285">
        <f t="shared" ref="I132:I139" si="30">H132-F132</f>
        <v>0</v>
      </c>
      <c r="J132" s="281">
        <f t="shared" si="26"/>
        <v>0</v>
      </c>
      <c r="K132" s="281">
        <f>IF(H132=0,0,H132/F132*100)</f>
        <v>0</v>
      </c>
      <c r="L132" s="281">
        <f t="shared" si="19"/>
        <v>0</v>
      </c>
      <c r="M132" s="389"/>
      <c r="N132" s="393"/>
      <c r="O132" s="20"/>
      <c r="P132" s="20"/>
      <c r="Q132" s="20"/>
    </row>
    <row r="133" spans="1:17" s="8" customFormat="1" ht="172.5" customHeight="1" x14ac:dyDescent="0.5">
      <c r="A133" s="386"/>
      <c r="B133" s="387"/>
      <c r="C133" s="388"/>
      <c r="D133" s="153" t="s">
        <v>23</v>
      </c>
      <c r="E133" s="312">
        <v>32500</v>
      </c>
      <c r="F133" s="312">
        <v>0</v>
      </c>
      <c r="G133" s="312">
        <v>0</v>
      </c>
      <c r="H133" s="312">
        <v>0</v>
      </c>
      <c r="I133" s="283">
        <f>H133-F133</f>
        <v>0</v>
      </c>
      <c r="J133" s="281">
        <f t="shared" si="26"/>
        <v>0</v>
      </c>
      <c r="K133" s="281">
        <f>IF(H133=0,0,H133/F133*100)</f>
        <v>0</v>
      </c>
      <c r="L133" s="281">
        <f t="shared" si="19"/>
        <v>0</v>
      </c>
      <c r="M133" s="389"/>
      <c r="N133" s="393"/>
      <c r="O133" s="20"/>
      <c r="P133" s="20"/>
      <c r="Q133" s="20"/>
    </row>
    <row r="134" spans="1:17" s="8" customFormat="1" ht="128.25" customHeight="1" x14ac:dyDescent="0.5">
      <c r="A134" s="386"/>
      <c r="B134" s="387"/>
      <c r="C134" s="388"/>
      <c r="D134" s="154" t="s">
        <v>24</v>
      </c>
      <c r="E134" s="282">
        <v>0</v>
      </c>
      <c r="F134" s="282">
        <v>0</v>
      </c>
      <c r="G134" s="282">
        <v>0</v>
      </c>
      <c r="H134" s="282">
        <v>0</v>
      </c>
      <c r="I134" s="285">
        <f t="shared" si="30"/>
        <v>0</v>
      </c>
      <c r="J134" s="281">
        <f t="shared" si="26"/>
        <v>0</v>
      </c>
      <c r="K134" s="281">
        <f t="shared" si="29"/>
        <v>0</v>
      </c>
      <c r="L134" s="281">
        <f t="shared" si="19"/>
        <v>0</v>
      </c>
      <c r="M134" s="389"/>
      <c r="N134" s="393"/>
      <c r="O134" s="20"/>
      <c r="P134" s="20"/>
      <c r="Q134" s="20"/>
    </row>
    <row r="135" spans="1:17" s="8" customFormat="1" ht="280.5" customHeight="1" x14ac:dyDescent="0.5">
      <c r="A135" s="386">
        <v>16</v>
      </c>
      <c r="B135" s="387" t="s">
        <v>46</v>
      </c>
      <c r="C135" s="388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389">
        <v>7</v>
      </c>
      <c r="N135" s="397" t="s">
        <v>59</v>
      </c>
      <c r="O135" s="20"/>
      <c r="P135" s="20"/>
      <c r="Q135" s="20"/>
    </row>
    <row r="136" spans="1:17" s="8" customFormat="1" ht="196.5" customHeight="1" x14ac:dyDescent="0.5">
      <c r="A136" s="386"/>
      <c r="B136" s="387"/>
      <c r="C136" s="388"/>
      <c r="D136" s="151" t="s">
        <v>18</v>
      </c>
      <c r="E136" s="313">
        <v>0</v>
      </c>
      <c r="F136" s="313">
        <v>0</v>
      </c>
      <c r="G136" s="313">
        <v>0</v>
      </c>
      <c r="H136" s="313">
        <v>0</v>
      </c>
      <c r="I136" s="254">
        <f t="shared" si="30"/>
        <v>0</v>
      </c>
      <c r="J136" s="255">
        <f t="shared" si="26"/>
        <v>0</v>
      </c>
      <c r="K136" s="255">
        <f t="shared" si="29"/>
        <v>0</v>
      </c>
      <c r="L136" s="255">
        <f t="shared" si="31"/>
        <v>0</v>
      </c>
      <c r="M136" s="389"/>
      <c r="N136" s="397"/>
      <c r="O136" s="20"/>
      <c r="P136" s="20"/>
      <c r="Q136" s="20"/>
    </row>
    <row r="137" spans="1:17" s="8" customFormat="1" ht="170.25" customHeight="1" x14ac:dyDescent="0.5">
      <c r="A137" s="386"/>
      <c r="B137" s="387"/>
      <c r="C137" s="388"/>
      <c r="D137" s="151" t="s">
        <v>19</v>
      </c>
      <c r="E137" s="313">
        <v>0</v>
      </c>
      <c r="F137" s="313">
        <v>0</v>
      </c>
      <c r="G137" s="313">
        <v>0</v>
      </c>
      <c r="H137" s="313">
        <v>0</v>
      </c>
      <c r="I137" s="254">
        <f t="shared" si="30"/>
        <v>0</v>
      </c>
      <c r="J137" s="255">
        <f t="shared" si="26"/>
        <v>0</v>
      </c>
      <c r="K137" s="255">
        <f t="shared" si="29"/>
        <v>0</v>
      </c>
      <c r="L137" s="255">
        <f t="shared" si="31"/>
        <v>0</v>
      </c>
      <c r="M137" s="389"/>
      <c r="N137" s="397"/>
      <c r="O137" s="20"/>
      <c r="P137" s="20"/>
      <c r="Q137" s="20"/>
    </row>
    <row r="138" spans="1:17" s="8" customFormat="1" ht="201" customHeight="1" x14ac:dyDescent="0.5">
      <c r="A138" s="386"/>
      <c r="B138" s="387"/>
      <c r="C138" s="388"/>
      <c r="D138" s="151" t="s">
        <v>20</v>
      </c>
      <c r="E138" s="267">
        <v>51606.409299999999</v>
      </c>
      <c r="F138" s="266">
        <v>13109.35787</v>
      </c>
      <c r="G138" s="266">
        <v>46788.755900000004</v>
      </c>
      <c r="H138" s="267">
        <v>15325.27146</v>
      </c>
      <c r="I138" s="256">
        <f t="shared" si="30"/>
        <v>2215.9135900000001</v>
      </c>
      <c r="J138" s="255">
        <f>IF(H138=0, ,H138/G138*100)</f>
        <v>32.754176009197963</v>
      </c>
      <c r="K138" s="255">
        <f t="shared" si="29"/>
        <v>116.9032961947815</v>
      </c>
      <c r="L138" s="255">
        <f t="shared" si="31"/>
        <v>29.696449855502738</v>
      </c>
      <c r="M138" s="389"/>
      <c r="N138" s="397"/>
      <c r="O138" s="20"/>
      <c r="P138" s="20"/>
      <c r="Q138" s="20"/>
    </row>
    <row r="139" spans="1:17" s="8" customFormat="1" ht="217.5" customHeight="1" x14ac:dyDescent="0.5">
      <c r="A139" s="386"/>
      <c r="B139" s="387"/>
      <c r="C139" s="388"/>
      <c r="D139" s="152" t="s">
        <v>21</v>
      </c>
      <c r="E139" s="313">
        <v>0</v>
      </c>
      <c r="F139" s="313">
        <v>0</v>
      </c>
      <c r="G139" s="313">
        <v>0</v>
      </c>
      <c r="H139" s="313">
        <v>0</v>
      </c>
      <c r="I139" s="254">
        <f t="shared" si="30"/>
        <v>0</v>
      </c>
      <c r="J139" s="255">
        <f t="shared" si="26"/>
        <v>0</v>
      </c>
      <c r="K139" s="255">
        <f t="shared" si="29"/>
        <v>0</v>
      </c>
      <c r="L139" s="255">
        <f t="shared" si="31"/>
        <v>0</v>
      </c>
      <c r="M139" s="389"/>
      <c r="N139" s="397"/>
      <c r="O139" s="20"/>
      <c r="P139" s="20"/>
      <c r="Q139" s="20"/>
    </row>
    <row r="140" spans="1:17" s="8" customFormat="1" ht="174.75" customHeight="1" x14ac:dyDescent="0.5">
      <c r="A140" s="386"/>
      <c r="B140" s="387"/>
      <c r="C140" s="388"/>
      <c r="D140" s="152" t="s">
        <v>22</v>
      </c>
      <c r="E140" s="313">
        <v>0</v>
      </c>
      <c r="F140" s="313">
        <v>0</v>
      </c>
      <c r="G140" s="313">
        <v>0</v>
      </c>
      <c r="H140" s="313">
        <v>0</v>
      </c>
      <c r="I140" s="254">
        <v>0</v>
      </c>
      <c r="J140" s="255">
        <v>0</v>
      </c>
      <c r="K140" s="255">
        <v>0</v>
      </c>
      <c r="L140" s="255">
        <f t="shared" si="31"/>
        <v>0</v>
      </c>
      <c r="M140" s="389"/>
      <c r="N140" s="397"/>
      <c r="O140" s="20"/>
      <c r="P140" s="20"/>
      <c r="Q140" s="20"/>
    </row>
    <row r="141" spans="1:17" s="8" customFormat="1" ht="130.5" customHeight="1" x14ac:dyDescent="0.5">
      <c r="A141" s="386"/>
      <c r="B141" s="387"/>
      <c r="C141" s="388"/>
      <c r="D141" s="153" t="s">
        <v>23</v>
      </c>
      <c r="E141" s="261">
        <v>9485.8129100000006</v>
      </c>
      <c r="F141" s="313">
        <v>0</v>
      </c>
      <c r="G141" s="313">
        <v>0</v>
      </c>
      <c r="H141" s="313">
        <v>0</v>
      </c>
      <c r="I141" s="254">
        <f>H141-F141</f>
        <v>0</v>
      </c>
      <c r="J141" s="255">
        <f t="shared" ref="J141:J175" si="32">IF(H141=0, ,H141/G141*100)</f>
        <v>0</v>
      </c>
      <c r="K141" s="255">
        <f t="shared" ref="K141:K175" si="33">IF(H141=0,0,H141/F141*100)</f>
        <v>0</v>
      </c>
      <c r="L141" s="255">
        <f>IF(H141=0,0,H141/#REF!*100)</f>
        <v>0</v>
      </c>
      <c r="M141" s="389"/>
      <c r="N141" s="397"/>
      <c r="O141" s="20"/>
      <c r="P141" s="20"/>
      <c r="Q141" s="20"/>
    </row>
    <row r="142" spans="1:17" s="8" customFormat="1" ht="130.5" customHeight="1" x14ac:dyDescent="0.5">
      <c r="A142" s="386"/>
      <c r="B142" s="387"/>
      <c r="C142" s="388"/>
      <c r="D142" s="154" t="s">
        <v>24</v>
      </c>
      <c r="E142" s="314">
        <v>0</v>
      </c>
      <c r="F142" s="260">
        <v>0</v>
      </c>
      <c r="G142" s="260">
        <v>0</v>
      </c>
      <c r="H142" s="260">
        <v>0</v>
      </c>
      <c r="I142" s="254">
        <v>0</v>
      </c>
      <c r="J142" s="255">
        <f t="shared" si="32"/>
        <v>0</v>
      </c>
      <c r="K142" s="255">
        <f t="shared" si="33"/>
        <v>0</v>
      </c>
      <c r="L142" s="255">
        <f>IF(H142=0,0,H142/E141*100)</f>
        <v>0</v>
      </c>
      <c r="M142" s="389"/>
      <c r="N142" s="397"/>
      <c r="O142" s="20"/>
      <c r="P142" s="20"/>
      <c r="Q142" s="20"/>
    </row>
    <row r="143" spans="1:17" s="8" customFormat="1" ht="160.5" customHeight="1" x14ac:dyDescent="0.5">
      <c r="A143" s="386">
        <v>17</v>
      </c>
      <c r="B143" s="394" t="s">
        <v>55</v>
      </c>
      <c r="C143" s="388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389">
        <v>10</v>
      </c>
      <c r="N143" s="390" t="s">
        <v>47</v>
      </c>
      <c r="O143" s="20"/>
      <c r="P143" s="20"/>
      <c r="Q143" s="20"/>
    </row>
    <row r="144" spans="1:17" s="8" customFormat="1" ht="130.5" customHeight="1" x14ac:dyDescent="0.5">
      <c r="A144" s="386"/>
      <c r="B144" s="394"/>
      <c r="C144" s="388"/>
      <c r="D144" s="151" t="s">
        <v>18</v>
      </c>
      <c r="E144" s="313">
        <v>0</v>
      </c>
      <c r="F144" s="313">
        <v>0</v>
      </c>
      <c r="G144" s="313">
        <v>0</v>
      </c>
      <c r="H144" s="313">
        <v>0</v>
      </c>
      <c r="I144" s="315">
        <f t="shared" si="34"/>
        <v>0</v>
      </c>
      <c r="J144" s="262">
        <f t="shared" si="32"/>
        <v>0</v>
      </c>
      <c r="K144" s="262">
        <f t="shared" si="33"/>
        <v>0</v>
      </c>
      <c r="L144" s="262">
        <f t="shared" si="35"/>
        <v>0</v>
      </c>
      <c r="M144" s="389"/>
      <c r="N144" s="391"/>
      <c r="O144" s="20"/>
      <c r="P144" s="20"/>
      <c r="Q144" s="20"/>
    </row>
    <row r="145" spans="1:17" s="8" customFormat="1" ht="205.5" customHeight="1" x14ac:dyDescent="0.5">
      <c r="A145" s="386"/>
      <c r="B145" s="394"/>
      <c r="C145" s="388"/>
      <c r="D145" s="151" t="s">
        <v>19</v>
      </c>
      <c r="E145" s="316">
        <v>131270.39999999999</v>
      </c>
      <c r="F145" s="316">
        <v>26254</v>
      </c>
      <c r="G145" s="316">
        <v>26254.02</v>
      </c>
      <c r="H145" s="316">
        <v>26254.02</v>
      </c>
      <c r="I145" s="315">
        <f t="shared" si="34"/>
        <v>2.0000000000436557E-2</v>
      </c>
      <c r="J145" s="262">
        <f t="shared" si="32"/>
        <v>100</v>
      </c>
      <c r="K145" s="262">
        <f t="shared" si="33"/>
        <v>100.00007617886799</v>
      </c>
      <c r="L145" s="262">
        <f t="shared" si="35"/>
        <v>19.99995429281849</v>
      </c>
      <c r="M145" s="389"/>
      <c r="N145" s="391"/>
      <c r="O145" s="20"/>
      <c r="P145" s="20"/>
      <c r="Q145" s="20"/>
    </row>
    <row r="146" spans="1:17" s="8" customFormat="1" ht="179.25" customHeight="1" x14ac:dyDescent="0.5">
      <c r="A146" s="386"/>
      <c r="B146" s="394"/>
      <c r="C146" s="388"/>
      <c r="D146" s="151" t="s">
        <v>20</v>
      </c>
      <c r="E146" s="316">
        <v>402698.02457000001</v>
      </c>
      <c r="F146" s="316">
        <v>128511.98700000001</v>
      </c>
      <c r="G146" s="316">
        <v>402640.41756999999</v>
      </c>
      <c r="H146" s="316">
        <v>127660.21833</v>
      </c>
      <c r="I146" s="256">
        <f t="shared" si="34"/>
        <v>-851.76867000000493</v>
      </c>
      <c r="J146" s="262">
        <f t="shared" si="32"/>
        <v>31.705763445321772</v>
      </c>
      <c r="K146" s="262">
        <f t="shared" si="33"/>
        <v>99.337206831919886</v>
      </c>
      <c r="L146" s="262">
        <f t="shared" si="35"/>
        <v>31.701227853381024</v>
      </c>
      <c r="M146" s="389"/>
      <c r="N146" s="391"/>
      <c r="O146" s="20"/>
      <c r="P146" s="20"/>
      <c r="Q146" s="20"/>
    </row>
    <row r="147" spans="1:17" s="8" customFormat="1" ht="221.25" customHeight="1" x14ac:dyDescent="0.5">
      <c r="A147" s="386"/>
      <c r="B147" s="394"/>
      <c r="C147" s="388"/>
      <c r="D147" s="152" t="s">
        <v>21</v>
      </c>
      <c r="E147" s="313">
        <v>0</v>
      </c>
      <c r="F147" s="313">
        <v>0</v>
      </c>
      <c r="G147" s="313">
        <v>0</v>
      </c>
      <c r="H147" s="313">
        <v>0</v>
      </c>
      <c r="I147" s="315">
        <f t="shared" si="34"/>
        <v>0</v>
      </c>
      <c r="J147" s="262">
        <f t="shared" si="32"/>
        <v>0</v>
      </c>
      <c r="K147" s="262">
        <f t="shared" si="33"/>
        <v>0</v>
      </c>
      <c r="L147" s="262">
        <f t="shared" si="35"/>
        <v>0</v>
      </c>
      <c r="M147" s="389"/>
      <c r="N147" s="391"/>
      <c r="O147" s="20"/>
      <c r="P147" s="20"/>
      <c r="Q147" s="20"/>
    </row>
    <row r="148" spans="1:17" s="8" customFormat="1" ht="195.75" customHeight="1" x14ac:dyDescent="0.5">
      <c r="A148" s="386"/>
      <c r="B148" s="394"/>
      <c r="C148" s="388"/>
      <c r="D148" s="152" t="s">
        <v>22</v>
      </c>
      <c r="E148" s="313">
        <v>0</v>
      </c>
      <c r="F148" s="313">
        <v>0</v>
      </c>
      <c r="G148" s="313">
        <v>0</v>
      </c>
      <c r="H148" s="313">
        <v>0</v>
      </c>
      <c r="I148" s="313">
        <v>0</v>
      </c>
      <c r="J148" s="313">
        <v>0</v>
      </c>
      <c r="K148" s="313">
        <v>0</v>
      </c>
      <c r="L148" s="313">
        <v>0</v>
      </c>
      <c r="M148" s="389"/>
      <c r="N148" s="391"/>
      <c r="O148" s="20"/>
      <c r="P148" s="20"/>
      <c r="Q148" s="20"/>
    </row>
    <row r="149" spans="1:17" s="8" customFormat="1" ht="130.5" customHeight="1" x14ac:dyDescent="0.5">
      <c r="A149" s="386"/>
      <c r="B149" s="394"/>
      <c r="C149" s="388"/>
      <c r="D149" s="153" t="s">
        <v>23</v>
      </c>
      <c r="E149" s="316">
        <v>8172.59</v>
      </c>
      <c r="F149" s="313">
        <v>0</v>
      </c>
      <c r="G149" s="313">
        <v>0</v>
      </c>
      <c r="H149" s="313">
        <v>0</v>
      </c>
      <c r="I149" s="256">
        <f t="shared" si="34"/>
        <v>0</v>
      </c>
      <c r="J149" s="262">
        <f t="shared" si="32"/>
        <v>0</v>
      </c>
      <c r="K149" s="262">
        <f t="shared" si="33"/>
        <v>0</v>
      </c>
      <c r="L149" s="262">
        <f t="shared" si="35"/>
        <v>0</v>
      </c>
      <c r="M149" s="389"/>
      <c r="N149" s="391"/>
      <c r="O149" s="20"/>
      <c r="P149" s="20"/>
      <c r="Q149" s="20"/>
    </row>
    <row r="150" spans="1:17" s="8" customFormat="1" ht="130.5" customHeight="1" x14ac:dyDescent="0.5">
      <c r="A150" s="386"/>
      <c r="B150" s="394"/>
      <c r="C150" s="388"/>
      <c r="D150" s="154" t="s">
        <v>24</v>
      </c>
      <c r="E150" s="313">
        <v>0</v>
      </c>
      <c r="F150" s="313">
        <v>0</v>
      </c>
      <c r="G150" s="313">
        <v>0</v>
      </c>
      <c r="H150" s="313">
        <v>0</v>
      </c>
      <c r="I150" s="315">
        <f t="shared" si="34"/>
        <v>0</v>
      </c>
      <c r="J150" s="262">
        <f t="shared" si="32"/>
        <v>0</v>
      </c>
      <c r="K150" s="262">
        <f t="shared" si="33"/>
        <v>0</v>
      </c>
      <c r="L150" s="262">
        <f t="shared" si="35"/>
        <v>0</v>
      </c>
      <c r="M150" s="389"/>
      <c r="N150" s="391"/>
      <c r="O150" s="20"/>
      <c r="P150" s="20"/>
      <c r="Q150" s="20"/>
    </row>
    <row r="151" spans="1:17" s="8" customFormat="1" ht="204.75" customHeight="1" x14ac:dyDescent="0.5">
      <c r="A151" s="386">
        <v>18</v>
      </c>
      <c r="B151" s="387" t="s">
        <v>48</v>
      </c>
      <c r="C151" s="388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389">
        <v>4</v>
      </c>
      <c r="N151" s="395" t="s">
        <v>60</v>
      </c>
      <c r="O151" s="20"/>
      <c r="P151" s="20"/>
      <c r="Q151" s="20"/>
    </row>
    <row r="152" spans="1:17" s="8" customFormat="1" ht="149.25" customHeight="1" x14ac:dyDescent="0.5">
      <c r="A152" s="386"/>
      <c r="B152" s="387"/>
      <c r="C152" s="388"/>
      <c r="D152" s="151" t="s">
        <v>18</v>
      </c>
      <c r="E152" s="260">
        <v>0</v>
      </c>
      <c r="F152" s="260">
        <v>0</v>
      </c>
      <c r="G152" s="260">
        <v>0</v>
      </c>
      <c r="H152" s="260">
        <v>0</v>
      </c>
      <c r="I152" s="315">
        <v>0</v>
      </c>
      <c r="J152" s="260">
        <f t="shared" si="32"/>
        <v>0</v>
      </c>
      <c r="K152" s="260">
        <f t="shared" si="33"/>
        <v>0</v>
      </c>
      <c r="L152" s="260">
        <f t="shared" si="35"/>
        <v>0</v>
      </c>
      <c r="M152" s="389"/>
      <c r="N152" s="396"/>
      <c r="O152" s="20"/>
      <c r="P152" s="20"/>
      <c r="Q152" s="20"/>
    </row>
    <row r="153" spans="1:17" s="8" customFormat="1" ht="157.5" customHeight="1" x14ac:dyDescent="0.5">
      <c r="A153" s="386"/>
      <c r="B153" s="387"/>
      <c r="C153" s="388"/>
      <c r="D153" s="151" t="s">
        <v>19</v>
      </c>
      <c r="E153" s="253">
        <v>4003.1000000000004</v>
      </c>
      <c r="F153" s="253">
        <v>571.51773000000003</v>
      </c>
      <c r="G153" s="253">
        <v>637.21051999999997</v>
      </c>
      <c r="H153" s="253">
        <v>529.74819000000002</v>
      </c>
      <c r="I153" s="256">
        <f t="shared" si="34"/>
        <v>-41.769540000000006</v>
      </c>
      <c r="J153" s="317">
        <f t="shared" si="32"/>
        <v>83.135505986310463</v>
      </c>
      <c r="K153" s="317">
        <f t="shared" si="33"/>
        <v>92.691470831534829</v>
      </c>
      <c r="L153" s="317">
        <f t="shared" si="35"/>
        <v>13.23344882715895</v>
      </c>
      <c r="M153" s="389"/>
      <c r="N153" s="396"/>
      <c r="O153" s="20"/>
      <c r="P153" s="20"/>
      <c r="Q153" s="20"/>
    </row>
    <row r="154" spans="1:17" s="8" customFormat="1" ht="138.75" customHeight="1" x14ac:dyDescent="0.5">
      <c r="A154" s="386"/>
      <c r="B154" s="387"/>
      <c r="C154" s="388"/>
      <c r="D154" s="151" t="s">
        <v>20</v>
      </c>
      <c r="E154" s="131">
        <v>22</v>
      </c>
      <c r="F154" s="253">
        <v>0</v>
      </c>
      <c r="G154" s="131">
        <v>22</v>
      </c>
      <c r="H154" s="131">
        <v>0</v>
      </c>
      <c r="I154" s="256">
        <f t="shared" si="34"/>
        <v>0</v>
      </c>
      <c r="J154" s="317">
        <f t="shared" si="32"/>
        <v>0</v>
      </c>
      <c r="K154" s="317">
        <f t="shared" si="33"/>
        <v>0</v>
      </c>
      <c r="L154" s="317">
        <f t="shared" si="35"/>
        <v>0</v>
      </c>
      <c r="M154" s="389"/>
      <c r="N154" s="396"/>
      <c r="O154" s="20"/>
      <c r="P154" s="20"/>
      <c r="Q154" s="20"/>
    </row>
    <row r="155" spans="1:17" s="8" customFormat="1" ht="234" customHeight="1" x14ac:dyDescent="0.5">
      <c r="A155" s="386"/>
      <c r="B155" s="387"/>
      <c r="C155" s="388"/>
      <c r="D155" s="152" t="s">
        <v>21</v>
      </c>
      <c r="E155" s="131">
        <v>0</v>
      </c>
      <c r="F155" s="253">
        <v>0</v>
      </c>
      <c r="G155" s="131">
        <v>0</v>
      </c>
      <c r="H155" s="131">
        <v>0</v>
      </c>
      <c r="I155" s="262">
        <v>0</v>
      </c>
      <c r="J155" s="317">
        <f t="shared" si="32"/>
        <v>0</v>
      </c>
      <c r="K155" s="260">
        <f t="shared" si="33"/>
        <v>0</v>
      </c>
      <c r="L155" s="260">
        <f t="shared" si="35"/>
        <v>0</v>
      </c>
      <c r="M155" s="389"/>
      <c r="N155" s="396"/>
      <c r="O155" s="20"/>
      <c r="P155" s="20"/>
      <c r="Q155" s="20"/>
    </row>
    <row r="156" spans="1:17" s="8" customFormat="1" ht="204" customHeight="1" x14ac:dyDescent="0.5">
      <c r="A156" s="386"/>
      <c r="B156" s="387"/>
      <c r="C156" s="388"/>
      <c r="D156" s="152" t="s">
        <v>22</v>
      </c>
      <c r="E156" s="253">
        <v>0</v>
      </c>
      <c r="F156" s="253">
        <v>0</v>
      </c>
      <c r="G156" s="253">
        <v>0</v>
      </c>
      <c r="H156" s="253">
        <v>0</v>
      </c>
      <c r="I156" s="262">
        <v>0</v>
      </c>
      <c r="J156" s="317">
        <f t="shared" si="32"/>
        <v>0</v>
      </c>
      <c r="K156" s="260">
        <f t="shared" si="33"/>
        <v>0</v>
      </c>
      <c r="L156" s="260">
        <f t="shared" si="35"/>
        <v>0</v>
      </c>
      <c r="M156" s="389"/>
      <c r="N156" s="396"/>
      <c r="O156" s="20"/>
      <c r="P156" s="20"/>
      <c r="Q156" s="20"/>
    </row>
    <row r="157" spans="1:17" s="8" customFormat="1" ht="157.5" customHeight="1" x14ac:dyDescent="0.5">
      <c r="A157" s="386"/>
      <c r="B157" s="387"/>
      <c r="C157" s="388"/>
      <c r="D157" s="153" t="s">
        <v>23</v>
      </c>
      <c r="E157" s="253">
        <v>250</v>
      </c>
      <c r="F157" s="253">
        <v>0</v>
      </c>
      <c r="G157" s="253">
        <v>0</v>
      </c>
      <c r="H157" s="253">
        <v>0</v>
      </c>
      <c r="I157" s="267">
        <v>0</v>
      </c>
      <c r="J157" s="317">
        <f t="shared" si="32"/>
        <v>0</v>
      </c>
      <c r="K157" s="317">
        <f t="shared" si="33"/>
        <v>0</v>
      </c>
      <c r="L157" s="317">
        <f t="shared" si="35"/>
        <v>0</v>
      </c>
      <c r="M157" s="389"/>
      <c r="N157" s="396"/>
      <c r="O157" s="20"/>
      <c r="P157" s="20"/>
      <c r="Q157" s="20"/>
    </row>
    <row r="158" spans="1:17" s="8" customFormat="1" ht="131.25" customHeight="1" x14ac:dyDescent="0.5">
      <c r="A158" s="386"/>
      <c r="B158" s="387"/>
      <c r="C158" s="388"/>
      <c r="D158" s="154" t="s">
        <v>24</v>
      </c>
      <c r="E158" s="253">
        <v>0</v>
      </c>
      <c r="F158" s="253">
        <v>0</v>
      </c>
      <c r="G158" s="253">
        <v>0</v>
      </c>
      <c r="H158" s="253">
        <v>0</v>
      </c>
      <c r="I158" s="262">
        <v>0</v>
      </c>
      <c r="J158" s="260">
        <f t="shared" si="32"/>
        <v>0</v>
      </c>
      <c r="K158" s="260">
        <f t="shared" si="33"/>
        <v>0</v>
      </c>
      <c r="L158" s="260">
        <f t="shared" si="35"/>
        <v>0</v>
      </c>
      <c r="M158" s="389"/>
      <c r="N158" s="396"/>
      <c r="O158" s="20"/>
      <c r="P158" s="20"/>
      <c r="Q158" s="20"/>
    </row>
    <row r="159" spans="1:17" s="8" customFormat="1" ht="176.25" customHeight="1" x14ac:dyDescent="0.5">
      <c r="A159" s="386">
        <v>19</v>
      </c>
      <c r="B159" s="387" t="s">
        <v>49</v>
      </c>
      <c r="C159" s="388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389">
        <v>4</v>
      </c>
      <c r="N159" s="390" t="s">
        <v>50</v>
      </c>
      <c r="O159" s="20"/>
      <c r="P159" s="20"/>
      <c r="Q159" s="20"/>
    </row>
    <row r="160" spans="1:17" s="8" customFormat="1" ht="165" customHeight="1" x14ac:dyDescent="0.5">
      <c r="A160" s="386"/>
      <c r="B160" s="387"/>
      <c r="C160" s="388"/>
      <c r="D160" s="151" t="s">
        <v>18</v>
      </c>
      <c r="E160" s="270">
        <v>0</v>
      </c>
      <c r="F160" s="270">
        <v>0</v>
      </c>
      <c r="G160" s="270">
        <v>0</v>
      </c>
      <c r="H160" s="270">
        <v>0</v>
      </c>
      <c r="I160" s="261">
        <f t="shared" si="36"/>
        <v>0</v>
      </c>
      <c r="J160" s="255">
        <f t="shared" si="32"/>
        <v>0</v>
      </c>
      <c r="K160" s="255">
        <f t="shared" si="33"/>
        <v>0</v>
      </c>
      <c r="L160" s="255">
        <f t="shared" si="35"/>
        <v>0</v>
      </c>
      <c r="M160" s="389"/>
      <c r="N160" s="391"/>
      <c r="O160" s="20"/>
      <c r="P160" s="20"/>
      <c r="Q160" s="20"/>
    </row>
    <row r="161" spans="1:17" s="8" customFormat="1" ht="162" customHeight="1" x14ac:dyDescent="0.5">
      <c r="A161" s="386"/>
      <c r="B161" s="387"/>
      <c r="C161" s="388"/>
      <c r="D161" s="151" t="s">
        <v>19</v>
      </c>
      <c r="E161" s="318">
        <v>84575.5</v>
      </c>
      <c r="F161" s="319">
        <v>13854.69994</v>
      </c>
      <c r="G161" s="318">
        <v>13224</v>
      </c>
      <c r="H161" s="319">
        <v>11686.37788</v>
      </c>
      <c r="I161" s="261">
        <f t="shared" si="36"/>
        <v>-2168.3220600000004</v>
      </c>
      <c r="J161" s="255">
        <f t="shared" si="32"/>
        <v>88.372488505747128</v>
      </c>
      <c r="K161" s="255">
        <f t="shared" si="33"/>
        <v>84.349555967359336</v>
      </c>
      <c r="L161" s="255">
        <f t="shared" si="35"/>
        <v>13.817687013378579</v>
      </c>
      <c r="M161" s="389"/>
      <c r="N161" s="391"/>
      <c r="O161" s="20"/>
      <c r="P161" s="20"/>
      <c r="Q161" s="20"/>
    </row>
    <row r="162" spans="1:17" s="8" customFormat="1" ht="131.25" customHeight="1" x14ac:dyDescent="0.5">
      <c r="A162" s="386"/>
      <c r="B162" s="387"/>
      <c r="C162" s="388"/>
      <c r="D162" s="151" t="s">
        <v>20</v>
      </c>
      <c r="E162" s="318">
        <v>420</v>
      </c>
      <c r="F162" s="318">
        <v>809.08517000000006</v>
      </c>
      <c r="G162" s="318">
        <v>1927.79142</v>
      </c>
      <c r="H162" s="318">
        <v>789.08517000000006</v>
      </c>
      <c r="I162" s="267">
        <f t="shared" si="36"/>
        <v>-20</v>
      </c>
      <c r="J162" s="255">
        <f t="shared" si="32"/>
        <v>40.932082268526749</v>
      </c>
      <c r="K162" s="255">
        <f t="shared" si="33"/>
        <v>97.528072353618839</v>
      </c>
      <c r="L162" s="255">
        <f t="shared" si="35"/>
        <v>187.87742142857144</v>
      </c>
      <c r="M162" s="389"/>
      <c r="N162" s="391"/>
      <c r="O162" s="20"/>
      <c r="P162" s="20"/>
      <c r="Q162" s="20"/>
    </row>
    <row r="163" spans="1:17" s="8" customFormat="1" ht="245.25" customHeight="1" x14ac:dyDescent="0.5">
      <c r="A163" s="386"/>
      <c r="B163" s="387"/>
      <c r="C163" s="388"/>
      <c r="D163" s="152" t="s">
        <v>21</v>
      </c>
      <c r="E163" s="270">
        <v>0</v>
      </c>
      <c r="F163" s="270">
        <v>0</v>
      </c>
      <c r="G163" s="270">
        <v>0</v>
      </c>
      <c r="H163" s="270">
        <v>0</v>
      </c>
      <c r="I163" s="261">
        <f t="shared" si="36"/>
        <v>0</v>
      </c>
      <c r="J163" s="255">
        <f t="shared" si="32"/>
        <v>0</v>
      </c>
      <c r="K163" s="255">
        <f t="shared" si="33"/>
        <v>0</v>
      </c>
      <c r="L163" s="255">
        <f t="shared" si="35"/>
        <v>0</v>
      </c>
      <c r="M163" s="389"/>
      <c r="N163" s="391"/>
      <c r="O163" s="20"/>
      <c r="P163" s="20"/>
      <c r="Q163" s="20"/>
    </row>
    <row r="164" spans="1:17" s="8" customFormat="1" ht="191.25" customHeight="1" x14ac:dyDescent="0.5">
      <c r="A164" s="386"/>
      <c r="B164" s="387"/>
      <c r="C164" s="388"/>
      <c r="D164" s="152" t="s">
        <v>22</v>
      </c>
      <c r="E164" s="270">
        <v>0</v>
      </c>
      <c r="F164" s="270">
        <v>0</v>
      </c>
      <c r="G164" s="270">
        <v>0</v>
      </c>
      <c r="H164" s="270">
        <v>0</v>
      </c>
      <c r="I164" s="261">
        <f t="shared" si="36"/>
        <v>0</v>
      </c>
      <c r="J164" s="255">
        <f t="shared" si="32"/>
        <v>0</v>
      </c>
      <c r="K164" s="255">
        <f t="shared" si="33"/>
        <v>0</v>
      </c>
      <c r="L164" s="255">
        <f t="shared" si="35"/>
        <v>0</v>
      </c>
      <c r="M164" s="389"/>
      <c r="N164" s="391"/>
      <c r="O164" s="20"/>
      <c r="P164" s="20"/>
      <c r="Q164" s="20"/>
    </row>
    <row r="165" spans="1:17" s="8" customFormat="1" ht="131.25" customHeight="1" x14ac:dyDescent="0.5">
      <c r="A165" s="386"/>
      <c r="B165" s="387"/>
      <c r="C165" s="388"/>
      <c r="D165" s="153" t="s">
        <v>23</v>
      </c>
      <c r="E165" s="260">
        <v>0</v>
      </c>
      <c r="F165" s="260">
        <v>0</v>
      </c>
      <c r="G165" s="260">
        <v>0</v>
      </c>
      <c r="H165" s="260">
        <v>0</v>
      </c>
      <c r="I165" s="267">
        <f t="shared" si="36"/>
        <v>0</v>
      </c>
      <c r="J165" s="255">
        <f t="shared" si="32"/>
        <v>0</v>
      </c>
      <c r="K165" s="255">
        <f t="shared" si="33"/>
        <v>0</v>
      </c>
      <c r="L165" s="255">
        <f t="shared" si="35"/>
        <v>0</v>
      </c>
      <c r="M165" s="389"/>
      <c r="N165" s="391"/>
      <c r="O165" s="20"/>
      <c r="P165" s="20"/>
      <c r="Q165" s="20"/>
    </row>
    <row r="166" spans="1:17" s="8" customFormat="1" ht="131.25" customHeight="1" x14ac:dyDescent="0.5">
      <c r="A166" s="386"/>
      <c r="B166" s="387"/>
      <c r="C166" s="388"/>
      <c r="D166" s="154" t="s">
        <v>24</v>
      </c>
      <c r="E166" s="260">
        <v>0</v>
      </c>
      <c r="F166" s="260">
        <v>0</v>
      </c>
      <c r="G166" s="260">
        <v>0</v>
      </c>
      <c r="H166" s="260">
        <v>0</v>
      </c>
      <c r="I166" s="261">
        <f t="shared" si="36"/>
        <v>0</v>
      </c>
      <c r="J166" s="255">
        <f t="shared" si="32"/>
        <v>0</v>
      </c>
      <c r="K166" s="255">
        <f t="shared" si="33"/>
        <v>0</v>
      </c>
      <c r="L166" s="255">
        <f t="shared" si="35"/>
        <v>0</v>
      </c>
      <c r="M166" s="389"/>
      <c r="N166" s="391"/>
      <c r="O166" s="20"/>
      <c r="P166" s="20"/>
      <c r="Q166" s="20"/>
    </row>
    <row r="167" spans="1:17" s="8" customFormat="1" ht="222.75" customHeight="1" x14ac:dyDescent="0.5">
      <c r="A167" s="386">
        <v>20</v>
      </c>
      <c r="B167" s="387" t="s">
        <v>51</v>
      </c>
      <c r="C167" s="388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389">
        <v>11</v>
      </c>
      <c r="N167" s="390" t="s">
        <v>64</v>
      </c>
      <c r="O167" s="20"/>
      <c r="P167" s="20"/>
      <c r="Q167" s="20"/>
    </row>
    <row r="168" spans="1:17" s="8" customFormat="1" ht="172.5" customHeight="1" x14ac:dyDescent="0.5">
      <c r="A168" s="386"/>
      <c r="B168" s="387"/>
      <c r="C168" s="388"/>
      <c r="D168" s="151" t="s">
        <v>18</v>
      </c>
      <c r="E168" s="320">
        <v>5341.7000000000007</v>
      </c>
      <c r="F168" s="320">
        <v>1010.3068899999998</v>
      </c>
      <c r="G168" s="320">
        <v>1265.1999900000001</v>
      </c>
      <c r="H168" s="320">
        <v>1265.1999900000001</v>
      </c>
      <c r="I168" s="264">
        <f t="shared" si="36"/>
        <v>254.89310000000023</v>
      </c>
      <c r="J168" s="255">
        <f t="shared" si="32"/>
        <v>100</v>
      </c>
      <c r="K168" s="255">
        <f t="shared" si="33"/>
        <v>125.22927464149041</v>
      </c>
      <c r="L168" s="255">
        <f t="shared" si="35"/>
        <v>23.685343429994195</v>
      </c>
      <c r="M168" s="389"/>
      <c r="N168" s="391"/>
      <c r="O168" s="20"/>
      <c r="P168" s="20"/>
      <c r="Q168" s="20"/>
    </row>
    <row r="169" spans="1:17" s="8" customFormat="1" ht="146.25" customHeight="1" x14ac:dyDescent="0.5">
      <c r="A169" s="386"/>
      <c r="B169" s="387"/>
      <c r="C169" s="388"/>
      <c r="D169" s="151" t="s">
        <v>19</v>
      </c>
      <c r="E169" s="320">
        <v>1696.6000000000001</v>
      </c>
      <c r="F169" s="320">
        <v>511.78577000000001</v>
      </c>
      <c r="G169" s="320">
        <v>482.58577000000002</v>
      </c>
      <c r="H169" s="321">
        <v>37.018940000000001</v>
      </c>
      <c r="I169" s="264">
        <f t="shared" si="36"/>
        <v>-474.76683000000003</v>
      </c>
      <c r="J169" s="255">
        <f t="shared" si="32"/>
        <v>7.670955569203791</v>
      </c>
      <c r="K169" s="255">
        <f t="shared" si="33"/>
        <v>7.2332882565296792</v>
      </c>
      <c r="L169" s="255">
        <f t="shared" si="35"/>
        <v>2.18194860308853</v>
      </c>
      <c r="M169" s="389"/>
      <c r="N169" s="391"/>
      <c r="O169" s="20"/>
      <c r="P169" s="20"/>
      <c r="Q169" s="20"/>
    </row>
    <row r="170" spans="1:17" s="8" customFormat="1" ht="159" customHeight="1" x14ac:dyDescent="0.5">
      <c r="A170" s="386"/>
      <c r="B170" s="387"/>
      <c r="C170" s="388"/>
      <c r="D170" s="151" t="s">
        <v>20</v>
      </c>
      <c r="E170" s="320">
        <v>417787.14120000001</v>
      </c>
      <c r="F170" s="320">
        <v>108304.18568000001</v>
      </c>
      <c r="G170" s="320">
        <v>402644.32025000005</v>
      </c>
      <c r="H170" s="320">
        <v>108654.59575999998</v>
      </c>
      <c r="I170" s="264">
        <f t="shared" si="36"/>
        <v>350.41007999997237</v>
      </c>
      <c r="J170" s="255">
        <f t="shared" si="32"/>
        <v>26.985254800697756</v>
      </c>
      <c r="K170" s="255">
        <f t="shared" si="33"/>
        <v>100.32354250927598</v>
      </c>
      <c r="L170" s="255">
        <f t="shared" si="35"/>
        <v>26.007166100879502</v>
      </c>
      <c r="M170" s="389"/>
      <c r="N170" s="391"/>
      <c r="O170" s="20"/>
      <c r="P170" s="20"/>
      <c r="Q170" s="20"/>
    </row>
    <row r="171" spans="1:17" s="8" customFormat="1" ht="166.5" customHeight="1" x14ac:dyDescent="0.5">
      <c r="A171" s="386"/>
      <c r="B171" s="387"/>
      <c r="C171" s="388"/>
      <c r="D171" s="152" t="s">
        <v>21</v>
      </c>
      <c r="E171" s="320">
        <v>0</v>
      </c>
      <c r="F171" s="320">
        <v>0</v>
      </c>
      <c r="G171" s="320">
        <v>0</v>
      </c>
      <c r="H171" s="320">
        <v>0</v>
      </c>
      <c r="I171" s="264">
        <f t="shared" si="36"/>
        <v>0</v>
      </c>
      <c r="J171" s="255">
        <f t="shared" si="32"/>
        <v>0</v>
      </c>
      <c r="K171" s="255">
        <f t="shared" si="33"/>
        <v>0</v>
      </c>
      <c r="L171" s="255">
        <f t="shared" si="35"/>
        <v>0</v>
      </c>
      <c r="M171" s="389"/>
      <c r="N171" s="391"/>
      <c r="O171" s="20"/>
      <c r="P171" s="20"/>
      <c r="Q171" s="20"/>
    </row>
    <row r="172" spans="1:17" s="8" customFormat="1" ht="215.25" customHeight="1" x14ac:dyDescent="0.5">
      <c r="A172" s="386"/>
      <c r="B172" s="387"/>
      <c r="C172" s="388"/>
      <c r="D172" s="152" t="s">
        <v>22</v>
      </c>
      <c r="E172" s="320">
        <v>0</v>
      </c>
      <c r="F172" s="320">
        <v>0</v>
      </c>
      <c r="G172" s="320">
        <v>0</v>
      </c>
      <c r="H172" s="320">
        <v>0</v>
      </c>
      <c r="I172" s="264">
        <f t="shared" si="36"/>
        <v>0</v>
      </c>
      <c r="J172" s="255">
        <f t="shared" si="32"/>
        <v>0</v>
      </c>
      <c r="K172" s="255">
        <f t="shared" si="33"/>
        <v>0</v>
      </c>
      <c r="L172" s="255">
        <f t="shared" si="35"/>
        <v>0</v>
      </c>
      <c r="M172" s="389"/>
      <c r="N172" s="391"/>
      <c r="O172" s="20"/>
      <c r="P172" s="20"/>
      <c r="Q172" s="20"/>
    </row>
    <row r="173" spans="1:17" s="8" customFormat="1" ht="141.75" customHeight="1" x14ac:dyDescent="0.5">
      <c r="A173" s="386"/>
      <c r="B173" s="387"/>
      <c r="C173" s="388"/>
      <c r="D173" s="153" t="s">
        <v>23</v>
      </c>
      <c r="E173" s="320">
        <v>49679.131099999999</v>
      </c>
      <c r="F173" s="320">
        <v>0</v>
      </c>
      <c r="G173" s="320">
        <v>0</v>
      </c>
      <c r="H173" s="320">
        <v>0</v>
      </c>
      <c r="I173" s="266">
        <f t="shared" si="36"/>
        <v>0</v>
      </c>
      <c r="J173" s="255">
        <f t="shared" si="32"/>
        <v>0</v>
      </c>
      <c r="K173" s="255">
        <f t="shared" si="33"/>
        <v>0</v>
      </c>
      <c r="L173" s="255">
        <f t="shared" si="35"/>
        <v>0</v>
      </c>
      <c r="M173" s="389"/>
      <c r="N173" s="391"/>
      <c r="O173" s="20"/>
      <c r="P173" s="20"/>
      <c r="Q173" s="20"/>
    </row>
    <row r="174" spans="1:17" s="8" customFormat="1" ht="128.25" customHeight="1" x14ac:dyDescent="0.5">
      <c r="A174" s="386"/>
      <c r="B174" s="387"/>
      <c r="C174" s="388"/>
      <c r="D174" s="154" t="s">
        <v>24</v>
      </c>
      <c r="E174" s="269">
        <v>0</v>
      </c>
      <c r="F174" s="269">
        <v>0</v>
      </c>
      <c r="G174" s="269">
        <v>0</v>
      </c>
      <c r="H174" s="269">
        <v>0</v>
      </c>
      <c r="I174" s="264">
        <f t="shared" si="36"/>
        <v>0</v>
      </c>
      <c r="J174" s="255">
        <f t="shared" si="32"/>
        <v>0</v>
      </c>
      <c r="K174" s="255">
        <f t="shared" si="33"/>
        <v>0</v>
      </c>
      <c r="L174" s="255">
        <f t="shared" si="35"/>
        <v>0</v>
      </c>
      <c r="M174" s="389"/>
      <c r="N174" s="391"/>
      <c r="O174" s="20"/>
      <c r="P174" s="20"/>
      <c r="Q174" s="20"/>
    </row>
    <row r="175" spans="1:17" s="8" customFormat="1" ht="210.75" customHeight="1" x14ac:dyDescent="0.5">
      <c r="A175" s="386">
        <v>21</v>
      </c>
      <c r="B175" s="387" t="s">
        <v>52</v>
      </c>
      <c r="C175" s="388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5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389">
        <v>3</v>
      </c>
      <c r="N175" s="392" t="s">
        <v>53</v>
      </c>
      <c r="O175" s="20"/>
      <c r="P175" s="20"/>
      <c r="Q175" s="20"/>
    </row>
    <row r="176" spans="1:17" s="8" customFormat="1" ht="169.5" customHeight="1" x14ac:dyDescent="0.5">
      <c r="A176" s="386"/>
      <c r="B176" s="387"/>
      <c r="C176" s="388"/>
      <c r="D176" s="151" t="s">
        <v>18</v>
      </c>
      <c r="E176" s="260">
        <v>0</v>
      </c>
      <c r="F176" s="260">
        <v>0</v>
      </c>
      <c r="G176" s="260">
        <v>0</v>
      </c>
      <c r="H176" s="260">
        <v>0</v>
      </c>
      <c r="I176" s="261">
        <f t="shared" si="36"/>
        <v>0</v>
      </c>
      <c r="J176" s="255">
        <f t="shared" ref="J176:J182" si="37">IF(G176=0,0,H176/G176)*100</f>
        <v>0</v>
      </c>
      <c r="K176" s="255">
        <f t="shared" ref="K176:K182" si="38">IF(F176=0,0,H176/F176*100)</f>
        <v>0</v>
      </c>
      <c r="L176" s="255">
        <f t="shared" si="35"/>
        <v>0</v>
      </c>
      <c r="M176" s="389"/>
      <c r="N176" s="393"/>
      <c r="O176" s="20"/>
      <c r="P176" s="20"/>
      <c r="Q176" s="20"/>
    </row>
    <row r="177" spans="1:17" s="8" customFormat="1" ht="154.5" customHeight="1" x14ac:dyDescent="0.5">
      <c r="A177" s="386"/>
      <c r="B177" s="387"/>
      <c r="C177" s="388"/>
      <c r="D177" s="151" t="s">
        <v>19</v>
      </c>
      <c r="E177" s="253">
        <v>106.6</v>
      </c>
      <c r="F177" s="253">
        <v>0</v>
      </c>
      <c r="G177" s="136">
        <v>0</v>
      </c>
      <c r="H177" s="260">
        <v>0</v>
      </c>
      <c r="I177" s="261">
        <v>0</v>
      </c>
      <c r="J177" s="255">
        <f t="shared" si="37"/>
        <v>0</v>
      </c>
      <c r="K177" s="255">
        <f t="shared" si="38"/>
        <v>0</v>
      </c>
      <c r="L177" s="255">
        <f t="shared" si="35"/>
        <v>0</v>
      </c>
      <c r="M177" s="389"/>
      <c r="N177" s="393"/>
      <c r="O177" s="20"/>
      <c r="P177" s="20"/>
      <c r="Q177" s="20"/>
    </row>
    <row r="178" spans="1:17" s="8" customFormat="1" ht="184.5" customHeight="1" x14ac:dyDescent="0.5">
      <c r="A178" s="386"/>
      <c r="B178" s="387"/>
      <c r="C178" s="388"/>
      <c r="D178" s="151" t="s">
        <v>20</v>
      </c>
      <c r="E178" s="253">
        <v>1940</v>
      </c>
      <c r="F178" s="253">
        <v>192.8</v>
      </c>
      <c r="G178" s="136">
        <v>1940</v>
      </c>
      <c r="H178" s="253">
        <v>192.8</v>
      </c>
      <c r="I178" s="261">
        <v>0</v>
      </c>
      <c r="J178" s="255">
        <f t="shared" si="37"/>
        <v>9.9381443298969074</v>
      </c>
      <c r="K178" s="255">
        <f t="shared" si="38"/>
        <v>100</v>
      </c>
      <c r="L178" s="255">
        <f t="shared" si="35"/>
        <v>9.9381443298969074</v>
      </c>
      <c r="M178" s="389"/>
      <c r="N178" s="393"/>
      <c r="O178" s="20"/>
      <c r="P178" s="20"/>
      <c r="Q178" s="20"/>
    </row>
    <row r="179" spans="1:17" s="8" customFormat="1" ht="232.5" customHeight="1" x14ac:dyDescent="0.5">
      <c r="A179" s="386"/>
      <c r="B179" s="387"/>
      <c r="C179" s="388"/>
      <c r="D179" s="152" t="s">
        <v>21</v>
      </c>
      <c r="E179" s="270">
        <v>0</v>
      </c>
      <c r="F179" s="260">
        <v>0</v>
      </c>
      <c r="G179" s="260">
        <v>0</v>
      </c>
      <c r="H179" s="260">
        <v>0</v>
      </c>
      <c r="I179" s="254">
        <f t="shared" si="36"/>
        <v>0</v>
      </c>
      <c r="J179" s="255">
        <f t="shared" si="37"/>
        <v>0</v>
      </c>
      <c r="K179" s="255">
        <f t="shared" si="38"/>
        <v>0</v>
      </c>
      <c r="L179" s="255">
        <f t="shared" si="35"/>
        <v>0</v>
      </c>
      <c r="M179" s="389"/>
      <c r="N179" s="393"/>
      <c r="O179" s="20"/>
      <c r="P179" s="20"/>
      <c r="Q179" s="20"/>
    </row>
    <row r="180" spans="1:17" s="8" customFormat="1" ht="183" customHeight="1" x14ac:dyDescent="0.5">
      <c r="A180" s="386"/>
      <c r="B180" s="387"/>
      <c r="C180" s="388"/>
      <c r="D180" s="152" t="s">
        <v>22</v>
      </c>
      <c r="E180" s="270">
        <v>0</v>
      </c>
      <c r="F180" s="260">
        <v>0</v>
      </c>
      <c r="G180" s="260">
        <v>0</v>
      </c>
      <c r="H180" s="260">
        <v>0</v>
      </c>
      <c r="I180" s="254">
        <f t="shared" si="36"/>
        <v>0</v>
      </c>
      <c r="J180" s="255">
        <f t="shared" si="37"/>
        <v>0</v>
      </c>
      <c r="K180" s="255">
        <f t="shared" si="38"/>
        <v>0</v>
      </c>
      <c r="L180" s="255">
        <f t="shared" si="35"/>
        <v>0</v>
      </c>
      <c r="M180" s="389"/>
      <c r="N180" s="393"/>
      <c r="O180" s="20"/>
      <c r="P180" s="20"/>
      <c r="Q180" s="20"/>
    </row>
    <row r="181" spans="1:17" s="8" customFormat="1" ht="191.25" customHeight="1" x14ac:dyDescent="0.5">
      <c r="A181" s="386"/>
      <c r="B181" s="387"/>
      <c r="C181" s="388"/>
      <c r="D181" s="153" t="s">
        <v>23</v>
      </c>
      <c r="E181" s="268">
        <v>0</v>
      </c>
      <c r="F181" s="260">
        <v>0</v>
      </c>
      <c r="G181" s="260">
        <v>0</v>
      </c>
      <c r="H181" s="260">
        <v>0</v>
      </c>
      <c r="I181" s="254">
        <f t="shared" si="36"/>
        <v>0</v>
      </c>
      <c r="J181" s="255">
        <f t="shared" si="37"/>
        <v>0</v>
      </c>
      <c r="K181" s="255">
        <f t="shared" si="38"/>
        <v>0</v>
      </c>
      <c r="L181" s="255">
        <f t="shared" si="35"/>
        <v>0</v>
      </c>
      <c r="M181" s="389"/>
      <c r="N181" s="393"/>
      <c r="O181" s="20"/>
      <c r="P181" s="20"/>
      <c r="Q181" s="20"/>
    </row>
    <row r="182" spans="1:17" s="8" customFormat="1" ht="173.25" customHeight="1" x14ac:dyDescent="0.5">
      <c r="A182" s="386"/>
      <c r="B182" s="387"/>
      <c r="C182" s="388"/>
      <c r="D182" s="154" t="s">
        <v>24</v>
      </c>
      <c r="E182" s="260">
        <v>0</v>
      </c>
      <c r="F182" s="260">
        <v>0</v>
      </c>
      <c r="G182" s="260">
        <v>0</v>
      </c>
      <c r="H182" s="260">
        <v>0</v>
      </c>
      <c r="I182" s="254">
        <f t="shared" si="36"/>
        <v>0</v>
      </c>
      <c r="J182" s="255">
        <f t="shared" si="37"/>
        <v>0</v>
      </c>
      <c r="K182" s="255">
        <f t="shared" si="38"/>
        <v>0</v>
      </c>
      <c r="L182" s="255">
        <f t="shared" si="35"/>
        <v>0</v>
      </c>
      <c r="M182" s="389"/>
      <c r="N182" s="393"/>
      <c r="O182" s="20"/>
      <c r="P182" s="20"/>
      <c r="Q182" s="20"/>
    </row>
    <row r="183" spans="1:17" s="8" customFormat="1" ht="210.75" customHeight="1" x14ac:dyDescent="0.5">
      <c r="A183" s="386">
        <v>22</v>
      </c>
      <c r="B183" s="387" t="s">
        <v>54</v>
      </c>
      <c r="C183" s="388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71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389">
        <v>3</v>
      </c>
      <c r="N183" s="392" t="s">
        <v>57</v>
      </c>
      <c r="O183" s="20"/>
      <c r="P183" s="20"/>
      <c r="Q183" s="20"/>
    </row>
    <row r="184" spans="1:17" s="8" customFormat="1" ht="169.5" customHeight="1" x14ac:dyDescent="0.5">
      <c r="A184" s="386"/>
      <c r="B184" s="387"/>
      <c r="C184" s="388"/>
      <c r="D184" s="151" t="s">
        <v>18</v>
      </c>
      <c r="E184" s="272">
        <v>0</v>
      </c>
      <c r="F184" s="272">
        <v>0</v>
      </c>
      <c r="G184" s="272">
        <v>0</v>
      </c>
      <c r="H184" s="272">
        <v>0</v>
      </c>
      <c r="I184" s="276">
        <f t="shared" si="36"/>
        <v>0</v>
      </c>
      <c r="J184" s="273">
        <f t="shared" ref="J184:J190" si="41">IF(G184=0,0,H184/G184)*100</f>
        <v>0</v>
      </c>
      <c r="K184" s="273">
        <f t="shared" ref="K184:K190" si="42">IF(F184=0,0,H184/F184*100)</f>
        <v>0</v>
      </c>
      <c r="L184" s="273">
        <f t="shared" ref="L184:L190" si="43">IF(H184=0,0,H184/E184*100)</f>
        <v>0</v>
      </c>
      <c r="M184" s="389"/>
      <c r="N184" s="393"/>
      <c r="O184" s="20"/>
      <c r="P184" s="20"/>
      <c r="Q184" s="20"/>
    </row>
    <row r="185" spans="1:17" s="8" customFormat="1" ht="154.5" customHeight="1" x14ac:dyDescent="0.5">
      <c r="A185" s="386"/>
      <c r="B185" s="387"/>
      <c r="C185" s="388"/>
      <c r="D185" s="151" t="s">
        <v>19</v>
      </c>
      <c r="E185" s="272">
        <v>0</v>
      </c>
      <c r="F185" s="272">
        <v>0</v>
      </c>
      <c r="G185" s="272">
        <v>0</v>
      </c>
      <c r="H185" s="272">
        <v>0</v>
      </c>
      <c r="I185" s="275">
        <f t="shared" si="36"/>
        <v>0</v>
      </c>
      <c r="J185" s="273">
        <f t="shared" si="41"/>
        <v>0</v>
      </c>
      <c r="K185" s="273">
        <f t="shared" si="42"/>
        <v>0</v>
      </c>
      <c r="L185" s="273">
        <f t="shared" si="43"/>
        <v>0</v>
      </c>
      <c r="M185" s="389"/>
      <c r="N185" s="393"/>
      <c r="O185" s="20"/>
      <c r="P185" s="20"/>
      <c r="Q185" s="20"/>
    </row>
    <row r="186" spans="1:17" s="8" customFormat="1" ht="184.5" customHeight="1" x14ac:dyDescent="0.5">
      <c r="A186" s="386"/>
      <c r="B186" s="387"/>
      <c r="C186" s="388"/>
      <c r="D186" s="151" t="s">
        <v>20</v>
      </c>
      <c r="E186" s="278">
        <v>1500</v>
      </c>
      <c r="F186" s="272">
        <v>0</v>
      </c>
      <c r="G186" s="278">
        <v>1500</v>
      </c>
      <c r="H186" s="272">
        <v>0</v>
      </c>
      <c r="I186" s="275">
        <v>0</v>
      </c>
      <c r="J186" s="273">
        <f t="shared" si="41"/>
        <v>0</v>
      </c>
      <c r="K186" s="273">
        <f t="shared" si="42"/>
        <v>0</v>
      </c>
      <c r="L186" s="273">
        <f t="shared" si="43"/>
        <v>0</v>
      </c>
      <c r="M186" s="389"/>
      <c r="N186" s="393"/>
      <c r="O186" s="20"/>
      <c r="P186" s="20"/>
      <c r="Q186" s="20"/>
    </row>
    <row r="187" spans="1:17" s="8" customFormat="1" ht="236.25" customHeight="1" x14ac:dyDescent="0.5">
      <c r="A187" s="386"/>
      <c r="B187" s="387"/>
      <c r="C187" s="388"/>
      <c r="D187" s="152" t="s">
        <v>21</v>
      </c>
      <c r="E187" s="274">
        <v>0</v>
      </c>
      <c r="F187" s="272">
        <v>0</v>
      </c>
      <c r="G187" s="272">
        <v>0</v>
      </c>
      <c r="H187" s="272">
        <v>0</v>
      </c>
      <c r="I187" s="276">
        <f t="shared" ref="I187:I190" si="44">H187-F187</f>
        <v>0</v>
      </c>
      <c r="J187" s="273">
        <f t="shared" si="41"/>
        <v>0</v>
      </c>
      <c r="K187" s="273">
        <f t="shared" si="42"/>
        <v>0</v>
      </c>
      <c r="L187" s="273">
        <f t="shared" si="43"/>
        <v>0</v>
      </c>
      <c r="M187" s="389"/>
      <c r="N187" s="393"/>
      <c r="O187" s="20"/>
      <c r="P187" s="20"/>
      <c r="Q187" s="20"/>
    </row>
    <row r="188" spans="1:17" s="8" customFormat="1" ht="183" customHeight="1" x14ac:dyDescent="0.5">
      <c r="A188" s="386"/>
      <c r="B188" s="387"/>
      <c r="C188" s="388"/>
      <c r="D188" s="152" t="s">
        <v>22</v>
      </c>
      <c r="E188" s="274">
        <v>0</v>
      </c>
      <c r="F188" s="272">
        <v>0</v>
      </c>
      <c r="G188" s="272">
        <v>0</v>
      </c>
      <c r="H188" s="272">
        <v>0</v>
      </c>
      <c r="I188" s="276">
        <f t="shared" si="44"/>
        <v>0</v>
      </c>
      <c r="J188" s="273">
        <f t="shared" si="41"/>
        <v>0</v>
      </c>
      <c r="K188" s="273">
        <f t="shared" si="42"/>
        <v>0</v>
      </c>
      <c r="L188" s="273">
        <f t="shared" si="43"/>
        <v>0</v>
      </c>
      <c r="M188" s="389"/>
      <c r="N188" s="393"/>
      <c r="O188" s="20"/>
      <c r="P188" s="20"/>
      <c r="Q188" s="20"/>
    </row>
    <row r="189" spans="1:17" s="8" customFormat="1" ht="128.25" customHeight="1" x14ac:dyDescent="0.5">
      <c r="A189" s="386"/>
      <c r="B189" s="387"/>
      <c r="C189" s="388"/>
      <c r="D189" s="153" t="s">
        <v>23</v>
      </c>
      <c r="E189" s="277">
        <v>0</v>
      </c>
      <c r="F189" s="272">
        <v>0</v>
      </c>
      <c r="G189" s="272">
        <v>0</v>
      </c>
      <c r="H189" s="272">
        <v>0</v>
      </c>
      <c r="I189" s="276">
        <f t="shared" si="44"/>
        <v>0</v>
      </c>
      <c r="J189" s="273">
        <f t="shared" si="41"/>
        <v>0</v>
      </c>
      <c r="K189" s="273">
        <f t="shared" si="42"/>
        <v>0</v>
      </c>
      <c r="L189" s="273">
        <f t="shared" si="43"/>
        <v>0</v>
      </c>
      <c r="M189" s="389"/>
      <c r="N189" s="393"/>
      <c r="O189" s="20"/>
      <c r="P189" s="20"/>
      <c r="Q189" s="20"/>
    </row>
    <row r="190" spans="1:17" s="8" customFormat="1" ht="128.25" customHeight="1" x14ac:dyDescent="0.5">
      <c r="A190" s="386"/>
      <c r="B190" s="387"/>
      <c r="C190" s="388"/>
      <c r="D190" s="154" t="s">
        <v>24</v>
      </c>
      <c r="E190" s="272">
        <v>0</v>
      </c>
      <c r="F190" s="272">
        <v>0</v>
      </c>
      <c r="G190" s="272">
        <v>0</v>
      </c>
      <c r="H190" s="272">
        <v>0</v>
      </c>
      <c r="I190" s="276">
        <f t="shared" si="44"/>
        <v>0</v>
      </c>
      <c r="J190" s="273">
        <f t="shared" si="41"/>
        <v>0</v>
      </c>
      <c r="K190" s="273">
        <f t="shared" si="42"/>
        <v>0</v>
      </c>
      <c r="L190" s="273">
        <f t="shared" si="43"/>
        <v>0</v>
      </c>
      <c r="M190" s="389"/>
      <c r="N190" s="393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2"/>
  <sheetViews>
    <sheetView tabSelected="1" view="pageBreakPreview" zoomScale="30" zoomScaleNormal="30" zoomScaleSheetLayoutView="30" workbookViewId="0">
      <pane xSplit="4" ySplit="6" topLeftCell="E61" activePane="bottomRight" state="frozen"/>
      <selection pane="topRight" activeCell="D1" sqref="D1"/>
      <selection pane="bottomLeft" activeCell="A7" sqref="A7"/>
      <selection pane="bottomRight" activeCell="G65" sqref="G65"/>
    </sheetView>
  </sheetViews>
  <sheetFormatPr defaultRowHeight="43.5" x14ac:dyDescent="0.65"/>
  <cols>
    <col min="1" max="1" width="13.42578125" style="7" customWidth="1"/>
    <col min="2" max="2" width="78.28515625" style="384" customWidth="1"/>
    <col min="3" max="3" width="68.7109375" style="384" customWidth="1"/>
    <col min="4" max="4" width="44.5703125" style="385" customWidth="1"/>
    <col min="5" max="5" width="50.140625" style="10" customWidth="1"/>
    <col min="6" max="6" width="93.7109375" style="2" customWidth="1"/>
    <col min="7" max="7" width="87" style="2" customWidth="1"/>
    <col min="8" max="8" width="83.5703125" style="331" customWidth="1"/>
    <col min="9" max="9" width="76.28515625" style="2" customWidth="1"/>
    <col min="10" max="10" width="60.7109375" style="2" customWidth="1"/>
    <col min="11" max="12" width="60.7109375" style="2" hidden="1" customWidth="1"/>
    <col min="13" max="13" width="82.7109375" style="8" hidden="1" customWidth="1"/>
    <col min="14" max="14" width="99.5703125" style="11" customWidth="1"/>
    <col min="15" max="15" width="90.5703125" style="2" hidden="1" customWidth="1"/>
    <col min="16" max="17" width="9.140625" style="2"/>
    <col min="18" max="18" width="47.7109375" style="2" customWidth="1"/>
    <col min="19" max="19" width="102" style="2" customWidth="1"/>
    <col min="20" max="16384" width="9.140625" style="2"/>
  </cols>
  <sheetData>
    <row r="1" spans="1:29" ht="16.5" customHeight="1" x14ac:dyDescent="0.65">
      <c r="N1" s="329"/>
      <c r="O1" s="6"/>
      <c r="P1" s="6"/>
      <c r="Q1" s="6"/>
    </row>
    <row r="2" spans="1:29" ht="74.25" customHeight="1" x14ac:dyDescent="0.85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6"/>
      <c r="P2" s="6"/>
      <c r="Q2" s="6"/>
    </row>
    <row r="3" spans="1:29" ht="54" customHeight="1" x14ac:dyDescent="0.65">
      <c r="O3" s="6"/>
      <c r="P3" s="6"/>
      <c r="Q3" s="6"/>
    </row>
    <row r="4" spans="1:29" s="142" customFormat="1" ht="87" customHeight="1" x14ac:dyDescent="0.8">
      <c r="A4" s="409" t="s">
        <v>1</v>
      </c>
      <c r="B4" s="422" t="s">
        <v>94</v>
      </c>
      <c r="C4" s="423"/>
      <c r="D4" s="424"/>
      <c r="E4" s="409" t="s">
        <v>4</v>
      </c>
      <c r="F4" s="410" t="s">
        <v>87</v>
      </c>
      <c r="G4" s="410"/>
      <c r="H4" s="410"/>
      <c r="I4" s="410"/>
      <c r="J4" s="410"/>
      <c r="K4" s="431" t="s">
        <v>90</v>
      </c>
      <c r="L4" s="431" t="s">
        <v>92</v>
      </c>
      <c r="M4" s="394" t="s">
        <v>93</v>
      </c>
      <c r="N4" s="409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409.6" customHeight="1" x14ac:dyDescent="0.8">
      <c r="A5" s="409"/>
      <c r="B5" s="425"/>
      <c r="C5" s="426"/>
      <c r="D5" s="427"/>
      <c r="E5" s="409"/>
      <c r="F5" s="143" t="s">
        <v>81</v>
      </c>
      <c r="G5" s="143" t="s">
        <v>7</v>
      </c>
      <c r="H5" s="332" t="s">
        <v>9</v>
      </c>
      <c r="I5" s="143" t="s">
        <v>10</v>
      </c>
      <c r="J5" s="143" t="s">
        <v>12</v>
      </c>
      <c r="K5" s="432"/>
      <c r="L5" s="432"/>
      <c r="M5" s="394"/>
      <c r="N5" s="409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327" customFormat="1" ht="184.5" customHeight="1" x14ac:dyDescent="0.8">
      <c r="A6" s="324">
        <v>1</v>
      </c>
      <c r="B6" s="380">
        <v>2</v>
      </c>
      <c r="C6" s="380">
        <v>3</v>
      </c>
      <c r="D6" s="380">
        <v>4</v>
      </c>
      <c r="E6" s="324">
        <v>5</v>
      </c>
      <c r="F6" s="143">
        <v>6</v>
      </c>
      <c r="G6" s="143">
        <v>7</v>
      </c>
      <c r="H6" s="143">
        <v>8</v>
      </c>
      <c r="I6" s="145" t="s">
        <v>88</v>
      </c>
      <c r="J6" s="145" t="s">
        <v>14</v>
      </c>
      <c r="K6" s="381" t="s">
        <v>89</v>
      </c>
      <c r="L6" s="381" t="s">
        <v>91</v>
      </c>
      <c r="M6" s="146">
        <v>13</v>
      </c>
      <c r="N6" s="324">
        <v>14</v>
      </c>
      <c r="O6" s="325"/>
      <c r="P6" s="325"/>
      <c r="Q6" s="325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</row>
    <row r="7" spans="1:29" s="150" customFormat="1" ht="154.5" customHeight="1" x14ac:dyDescent="0.9">
      <c r="A7" s="409"/>
      <c r="B7" s="419" t="s">
        <v>84</v>
      </c>
      <c r="C7" s="428"/>
      <c r="D7" s="420"/>
      <c r="E7" s="147" t="s">
        <v>17</v>
      </c>
      <c r="F7" s="334">
        <f>F8+F9+F10+F11+F13</f>
        <v>8256297.3851800011</v>
      </c>
      <c r="G7" s="334">
        <f>G8+G9+G10+G11+G13</f>
        <v>2867502.42</v>
      </c>
      <c r="H7" s="335">
        <f>H8+H9+H10+H11+H13</f>
        <v>2971299.4799999995</v>
      </c>
      <c r="I7" s="334">
        <f>H7-G7</f>
        <v>103797.05999999959</v>
      </c>
      <c r="J7" s="370">
        <f>IF(H7=0,0,H7/G7*100)</f>
        <v>103.6197723592505</v>
      </c>
      <c r="K7" s="382"/>
      <c r="L7" s="382"/>
      <c r="M7" s="414">
        <f>M14+M21+M28+M35+M42+M49+M56+M63+M70+M77+M84+M91+M98+M105+M112+M119+M126+M133+M140+M147+M154+M161</f>
        <v>148</v>
      </c>
      <c r="N7" s="416" t="s">
        <v>95</v>
      </c>
      <c r="O7" s="323">
        <f>H7/F7*100</f>
        <v>35.988280719314474</v>
      </c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9">
      <c r="A8" s="409"/>
      <c r="B8" s="419"/>
      <c r="C8" s="429"/>
      <c r="D8" s="421"/>
      <c r="E8" s="151" t="s">
        <v>18</v>
      </c>
      <c r="F8" s="344">
        <f>F15+F22+F29+F36+F43+F50+F57+F64+F71+F78+F85+F92+F99+F106+F113+F120+F127+F134+F141+F148+F155+F162</f>
        <v>158218.13999999998</v>
      </c>
      <c r="G8" s="344">
        <f>G15+G22+G29+G36+G43+G50+G57+G64+G71+G78+G85+G92+G99+G106+G113+G120+G127+G134+G141+G148+G155+G162</f>
        <v>67172.3</v>
      </c>
      <c r="H8" s="345">
        <f>H15+H22+H29+H36+H43+H50+H57+H64+H71+H78+H85+H92+H99+H106+H113+H120+H127+H134+H141+H148+H155+H162</f>
        <v>65764.900000000009</v>
      </c>
      <c r="I8" s="344">
        <f>H8-G8</f>
        <v>-1407.3999999999942</v>
      </c>
      <c r="J8" s="378">
        <f>IF(H8=0,0,H8/G8*100)</f>
        <v>97.904791111812472</v>
      </c>
      <c r="K8" s="383"/>
      <c r="L8" s="383"/>
      <c r="M8" s="415"/>
      <c r="N8" s="417"/>
      <c r="O8" s="323">
        <f t="shared" ref="O8:O63" si="0">H8/F8*100</f>
        <v>41.5659670882239</v>
      </c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9">
      <c r="A9" s="409"/>
      <c r="B9" s="419"/>
      <c r="C9" s="429"/>
      <c r="D9" s="421"/>
      <c r="E9" s="151" t="s">
        <v>19</v>
      </c>
      <c r="F9" s="344">
        <f>F16+F23+F30+F37+F44+F51+F58+F65+F72+F79+F86+F93+F100+F107+F114+F121+F128+F135+F142+F149+F156+F163</f>
        <v>3192767.8100000005</v>
      </c>
      <c r="G9" s="344">
        <f>G16+G23+G30+G37+G44+G51+G58+G65+G72+G79+G86+G93+G100+G107+G114+G121+G128+G135+G142+G149+G156+G163</f>
        <v>1256181.8200000003</v>
      </c>
      <c r="H9" s="345">
        <f>H16+H23+H30+H37+H44+H51+H58+H65+H72+H79+H86+H93+H100+H107+H114+H121+H135+H142+H149+H156+H163+H128</f>
        <v>1431705.44</v>
      </c>
      <c r="I9" s="344">
        <f>H9-G9</f>
        <v>175523.61999999965</v>
      </c>
      <c r="J9" s="378">
        <f>IF(H9=0,0,H9/G9*100)</f>
        <v>113.97278779277346</v>
      </c>
      <c r="K9" s="383"/>
      <c r="L9" s="383"/>
      <c r="M9" s="415"/>
      <c r="N9" s="417"/>
      <c r="O9" s="323">
        <f t="shared" si="0"/>
        <v>44.842140900938226</v>
      </c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95">
      <c r="A10" s="409"/>
      <c r="B10" s="419"/>
      <c r="C10" s="429"/>
      <c r="D10" s="421"/>
      <c r="E10" s="151" t="s">
        <v>20</v>
      </c>
      <c r="F10" s="344">
        <f>F17+F24+F31+F38+F45+F52+F59+F66+F73+F80+F87+F94+F101+F108+F115+F122+F129+F136+F143+F150+F157+F164+F171</f>
        <v>3436096.6575200008</v>
      </c>
      <c r="G10" s="344">
        <f>G17+G24+G31+G38+G45+G52+G59+G66+G73+G80+G87+G94+G101+G108+G115+G122+G129+G136+G143+G150+G157+G164+G171</f>
        <v>1544148.2999999998</v>
      </c>
      <c r="H10" s="345">
        <f>H17+H24+H31+H38+H45+H52+H59+H66+H73+H80+H87+H94+H101+H108+H115+H122+H129+H136+H143+H150+H157+H164+H171</f>
        <v>1473829.14</v>
      </c>
      <c r="I10" s="344">
        <f>H10-G10</f>
        <v>-70319.159999999916</v>
      </c>
      <c r="J10" s="378">
        <f>IF(H10=0,0,H10/G10*100)</f>
        <v>95.446087658808423</v>
      </c>
      <c r="K10" s="383"/>
      <c r="L10" s="383"/>
      <c r="M10" s="415"/>
      <c r="N10" s="417"/>
      <c r="O10" s="323">
        <f t="shared" si="0"/>
        <v>42.892540195994791</v>
      </c>
      <c r="P10" s="148"/>
      <c r="Q10" s="148"/>
      <c r="R10" s="149"/>
      <c r="S10" s="322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9">
      <c r="A11" s="409"/>
      <c r="B11" s="419"/>
      <c r="C11" s="429"/>
      <c r="D11" s="421"/>
      <c r="E11" s="152" t="s">
        <v>21</v>
      </c>
      <c r="F11" s="344">
        <f t="shared" ref="F11:I12" si="1">F18+F25+F32+F39+F46+F53+F60+F67+F74+F81+F88+F95+F102+F109+F116+F123+F130+F137+F144+F151+F158+F165</f>
        <v>0</v>
      </c>
      <c r="G11" s="344">
        <f t="shared" si="1"/>
        <v>0</v>
      </c>
      <c r="H11" s="345">
        <f t="shared" si="1"/>
        <v>0</v>
      </c>
      <c r="I11" s="344">
        <f t="shared" si="1"/>
        <v>0</v>
      </c>
      <c r="J11" s="378">
        <f t="shared" ref="J11:J14" si="2">IF(H11=0,0,H11/G11*100)</f>
        <v>0</v>
      </c>
      <c r="K11" s="383"/>
      <c r="L11" s="383"/>
      <c r="M11" s="415"/>
      <c r="N11" s="417"/>
      <c r="O11" s="323" t="e">
        <f t="shared" si="0"/>
        <v>#DIV/0!</v>
      </c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9">
      <c r="A12" s="409"/>
      <c r="B12" s="419"/>
      <c r="C12" s="429"/>
      <c r="D12" s="421"/>
      <c r="E12" s="152" t="s">
        <v>22</v>
      </c>
      <c r="F12" s="344">
        <f t="shared" si="1"/>
        <v>8570.82</v>
      </c>
      <c r="G12" s="344">
        <f t="shared" si="1"/>
        <v>0</v>
      </c>
      <c r="H12" s="345">
        <f t="shared" si="1"/>
        <v>0</v>
      </c>
      <c r="I12" s="344">
        <f t="shared" si="1"/>
        <v>0</v>
      </c>
      <c r="J12" s="378">
        <f t="shared" si="2"/>
        <v>0</v>
      </c>
      <c r="K12" s="383"/>
      <c r="L12" s="383"/>
      <c r="M12" s="415"/>
      <c r="N12" s="417"/>
      <c r="O12" s="323">
        <f t="shared" si="0"/>
        <v>0</v>
      </c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9">
      <c r="A13" s="409"/>
      <c r="B13" s="419"/>
      <c r="C13" s="430"/>
      <c r="D13" s="421"/>
      <c r="E13" s="153" t="s">
        <v>23</v>
      </c>
      <c r="F13" s="344">
        <f>F27+F20+F48+F55+F69+F76+F90+F97+F104+F111+F118+F125+F132+F139+F153+F167</f>
        <v>1469214.7776599999</v>
      </c>
      <c r="G13" s="344">
        <f>G20+G27+G34+G41+G48+G55+G62+G69+G76+G83+G90+G97+G104+G111+G118+G125+G132+G139+G146+G153+G160+G167</f>
        <v>0</v>
      </c>
      <c r="H13" s="345">
        <f>H20+H27+H34+H41+H48+H55+H62+H69+H76+H83+H90+H97+H104+H111+H118+H125+H132+H139+H146+H153+H160+H167</f>
        <v>0</v>
      </c>
      <c r="I13" s="344">
        <f>I20+I27+I34+I41+I48+I55+I62+I69+I76+I83+I90+I97+I104+I111+I118+I125+I132+I139+I146+I153+I160+I167</f>
        <v>0</v>
      </c>
      <c r="J13" s="378">
        <f t="shared" si="2"/>
        <v>0</v>
      </c>
      <c r="K13" s="383"/>
      <c r="L13" s="383"/>
      <c r="M13" s="415"/>
      <c r="N13" s="417"/>
      <c r="O13" s="323">
        <f t="shared" si="0"/>
        <v>0</v>
      </c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8" customFormat="1" ht="192" customHeight="1" x14ac:dyDescent="0.9">
      <c r="A14" s="407">
        <v>1</v>
      </c>
      <c r="B14" s="399" t="s">
        <v>25</v>
      </c>
      <c r="C14" s="431"/>
      <c r="D14" s="400"/>
      <c r="E14" s="147" t="s">
        <v>17</v>
      </c>
      <c r="F14" s="334">
        <f>F15+F16+F17+F20</f>
        <v>2345952.52</v>
      </c>
      <c r="G14" s="334">
        <f t="shared" ref="G14" si="3">G15+G16+G17+G20</f>
        <v>1265024.6299999999</v>
      </c>
      <c r="H14" s="335">
        <f>H15+H16+H17+H20</f>
        <v>1234321.23</v>
      </c>
      <c r="I14" s="335">
        <f>H14-G14</f>
        <v>-30703.399999999907</v>
      </c>
      <c r="J14" s="371">
        <f t="shared" si="2"/>
        <v>97.572901011421422</v>
      </c>
      <c r="K14" s="371"/>
      <c r="L14" s="371"/>
      <c r="M14" s="394">
        <v>12</v>
      </c>
      <c r="N14" s="405" t="s">
        <v>26</v>
      </c>
      <c r="O14" s="323">
        <f t="shared" si="0"/>
        <v>52.614928029319195</v>
      </c>
      <c r="P14" s="20"/>
      <c r="Q14" s="20"/>
    </row>
    <row r="15" spans="1:29" s="8" customFormat="1" ht="172.5" customHeight="1" x14ac:dyDescent="0.9">
      <c r="A15" s="407"/>
      <c r="B15" s="399"/>
      <c r="C15" s="433"/>
      <c r="D15" s="400"/>
      <c r="E15" s="151" t="s">
        <v>18</v>
      </c>
      <c r="F15" s="328">
        <v>56851.8</v>
      </c>
      <c r="G15" s="328">
        <v>33878.480000000003</v>
      </c>
      <c r="H15" s="337">
        <v>31431.46</v>
      </c>
      <c r="I15" s="338">
        <f>H15-G15</f>
        <v>-2447.0200000000041</v>
      </c>
      <c r="J15" s="374">
        <f t="shared" ref="J15:J27" si="4">IF(G15=0,0,H15/G15*100)</f>
        <v>92.777066739712041</v>
      </c>
      <c r="K15" s="374"/>
      <c r="L15" s="374"/>
      <c r="M15" s="394"/>
      <c r="N15" s="406"/>
      <c r="O15" s="323">
        <f t="shared" si="0"/>
        <v>55.286657590436882</v>
      </c>
      <c r="P15" s="20"/>
      <c r="Q15" s="20"/>
    </row>
    <row r="16" spans="1:29" s="8" customFormat="1" ht="164.25" customHeight="1" x14ac:dyDescent="0.9">
      <c r="A16" s="407"/>
      <c r="B16" s="399"/>
      <c r="C16" s="433"/>
      <c r="D16" s="400"/>
      <c r="E16" s="151" t="s">
        <v>19</v>
      </c>
      <c r="F16" s="328">
        <v>1599694.3</v>
      </c>
      <c r="G16" s="328">
        <v>899972.17</v>
      </c>
      <c r="H16" s="337">
        <v>889991.27</v>
      </c>
      <c r="I16" s="338">
        <f t="shared" ref="I16:I17" si="5">H16-G16</f>
        <v>-9980.9000000000233</v>
      </c>
      <c r="J16" s="374">
        <f t="shared" si="4"/>
        <v>98.890976817649815</v>
      </c>
      <c r="K16" s="374"/>
      <c r="L16" s="374"/>
      <c r="M16" s="394"/>
      <c r="N16" s="406"/>
      <c r="O16" s="323">
        <f t="shared" si="0"/>
        <v>55.635084153266035</v>
      </c>
      <c r="P16" s="20"/>
      <c r="Q16" s="20"/>
    </row>
    <row r="17" spans="1:19" s="8" customFormat="1" ht="168.75" customHeight="1" x14ac:dyDescent="0.9">
      <c r="A17" s="407"/>
      <c r="B17" s="399"/>
      <c r="C17" s="433"/>
      <c r="D17" s="400"/>
      <c r="E17" s="151" t="s">
        <v>20</v>
      </c>
      <c r="F17" s="328">
        <v>567755.02</v>
      </c>
      <c r="G17" s="328">
        <v>331173.98</v>
      </c>
      <c r="H17" s="337">
        <v>312898.5</v>
      </c>
      <c r="I17" s="338">
        <f t="shared" si="5"/>
        <v>-18275.479999999981</v>
      </c>
      <c r="J17" s="374">
        <f t="shared" si="4"/>
        <v>94.481607522426742</v>
      </c>
      <c r="K17" s="374"/>
      <c r="L17" s="374"/>
      <c r="M17" s="394"/>
      <c r="N17" s="406"/>
      <c r="O17" s="323">
        <f t="shared" si="0"/>
        <v>55.111533844297846</v>
      </c>
      <c r="P17" s="20"/>
      <c r="Q17" s="20"/>
    </row>
    <row r="18" spans="1:19" s="8" customFormat="1" ht="195" customHeight="1" x14ac:dyDescent="0.9">
      <c r="A18" s="407"/>
      <c r="B18" s="399"/>
      <c r="C18" s="433"/>
      <c r="D18" s="400"/>
      <c r="E18" s="152" t="s">
        <v>21</v>
      </c>
      <c r="F18" s="338">
        <v>0</v>
      </c>
      <c r="G18" s="338">
        <v>0</v>
      </c>
      <c r="H18" s="337">
        <v>0</v>
      </c>
      <c r="I18" s="338">
        <f t="shared" ref="I18:I23" si="6">H18-G18</f>
        <v>0</v>
      </c>
      <c r="J18" s="374">
        <f t="shared" si="4"/>
        <v>0</v>
      </c>
      <c r="K18" s="374"/>
      <c r="L18" s="374"/>
      <c r="M18" s="394"/>
      <c r="N18" s="406"/>
      <c r="O18" s="323" t="e">
        <f t="shared" si="0"/>
        <v>#DIV/0!</v>
      </c>
      <c r="P18" s="20"/>
      <c r="Q18" s="20"/>
    </row>
    <row r="19" spans="1:19" s="8" customFormat="1" ht="159.75" customHeight="1" x14ac:dyDescent="0.9">
      <c r="A19" s="407"/>
      <c r="B19" s="399"/>
      <c r="C19" s="433"/>
      <c r="D19" s="400"/>
      <c r="E19" s="152" t="s">
        <v>22</v>
      </c>
      <c r="F19" s="338">
        <v>0</v>
      </c>
      <c r="G19" s="338">
        <v>0</v>
      </c>
      <c r="H19" s="337">
        <v>0</v>
      </c>
      <c r="I19" s="338">
        <f t="shared" si="6"/>
        <v>0</v>
      </c>
      <c r="J19" s="374">
        <f t="shared" si="4"/>
        <v>0</v>
      </c>
      <c r="K19" s="374"/>
      <c r="L19" s="374"/>
      <c r="M19" s="394"/>
      <c r="N19" s="406"/>
      <c r="O19" s="323" t="e">
        <f t="shared" si="0"/>
        <v>#DIV/0!</v>
      </c>
      <c r="P19" s="20"/>
      <c r="Q19" s="20"/>
    </row>
    <row r="20" spans="1:19" s="8" customFormat="1" ht="144" customHeight="1" x14ac:dyDescent="0.9">
      <c r="A20" s="407"/>
      <c r="B20" s="399"/>
      <c r="C20" s="432"/>
      <c r="D20" s="400"/>
      <c r="E20" s="153" t="s">
        <v>23</v>
      </c>
      <c r="F20" s="328">
        <v>121651.4</v>
      </c>
      <c r="G20" s="328">
        <v>0</v>
      </c>
      <c r="H20" s="337">
        <v>0</v>
      </c>
      <c r="I20" s="338">
        <f t="shared" si="6"/>
        <v>0</v>
      </c>
      <c r="J20" s="372">
        <f t="shared" si="4"/>
        <v>0</v>
      </c>
      <c r="K20" s="372"/>
      <c r="L20" s="372"/>
      <c r="M20" s="394"/>
      <c r="N20" s="406"/>
      <c r="O20" s="323">
        <f t="shared" si="0"/>
        <v>0</v>
      </c>
      <c r="P20" s="20"/>
      <c r="Q20" s="20"/>
    </row>
    <row r="21" spans="1:19" s="8" customFormat="1" ht="203.25" customHeight="1" x14ac:dyDescent="0.9">
      <c r="A21" s="407">
        <v>2</v>
      </c>
      <c r="B21" s="399" t="s">
        <v>27</v>
      </c>
      <c r="C21" s="431"/>
      <c r="D21" s="400"/>
      <c r="E21" s="147" t="s">
        <v>17</v>
      </c>
      <c r="F21" s="334">
        <f>F22+F23+F24+F27</f>
        <v>4076.5320000000002</v>
      </c>
      <c r="G21" s="334">
        <f>G22+G23+G24+G27</f>
        <v>1097.54</v>
      </c>
      <c r="H21" s="335">
        <f>H22+H23+H24+H25</f>
        <v>1341.08</v>
      </c>
      <c r="I21" s="334">
        <f>H21-G21</f>
        <v>243.53999999999996</v>
      </c>
      <c r="J21" s="370">
        <f t="shared" si="4"/>
        <v>122.18962406837109</v>
      </c>
      <c r="K21" s="370"/>
      <c r="L21" s="370"/>
      <c r="M21" s="394">
        <v>4</v>
      </c>
      <c r="N21" s="395" t="s">
        <v>62</v>
      </c>
      <c r="O21" s="323">
        <f t="shared" si="0"/>
        <v>32.897570778298807</v>
      </c>
      <c r="P21" s="20"/>
      <c r="Q21" s="20"/>
    </row>
    <row r="22" spans="1:19" s="8" customFormat="1" ht="132" customHeight="1" x14ac:dyDescent="0.9">
      <c r="A22" s="407"/>
      <c r="B22" s="399"/>
      <c r="C22" s="433"/>
      <c r="D22" s="400"/>
      <c r="E22" s="151" t="s">
        <v>18</v>
      </c>
      <c r="F22" s="347">
        <v>0</v>
      </c>
      <c r="G22" s="347">
        <v>0</v>
      </c>
      <c r="H22" s="342">
        <v>0</v>
      </c>
      <c r="I22" s="338">
        <f t="shared" si="6"/>
        <v>0</v>
      </c>
      <c r="J22" s="374">
        <f t="shared" si="4"/>
        <v>0</v>
      </c>
      <c r="K22" s="374"/>
      <c r="L22" s="374"/>
      <c r="M22" s="394"/>
      <c r="N22" s="396"/>
      <c r="O22" s="323" t="e">
        <f t="shared" si="0"/>
        <v>#DIV/0!</v>
      </c>
      <c r="P22" s="20"/>
      <c r="Q22" s="20"/>
    </row>
    <row r="23" spans="1:19" s="8" customFormat="1" ht="132" customHeight="1" x14ac:dyDescent="0.9">
      <c r="A23" s="407"/>
      <c r="B23" s="399"/>
      <c r="C23" s="433"/>
      <c r="D23" s="400"/>
      <c r="E23" s="151" t="s">
        <v>19</v>
      </c>
      <c r="F23" s="347">
        <v>0</v>
      </c>
      <c r="G23" s="347">
        <v>0</v>
      </c>
      <c r="H23" s="342">
        <v>0</v>
      </c>
      <c r="I23" s="338">
        <f t="shared" si="6"/>
        <v>0</v>
      </c>
      <c r="J23" s="374">
        <f t="shared" si="4"/>
        <v>0</v>
      </c>
      <c r="K23" s="374"/>
      <c r="L23" s="374"/>
      <c r="M23" s="394"/>
      <c r="N23" s="396"/>
      <c r="O23" s="323" t="e">
        <f t="shared" si="0"/>
        <v>#DIV/0!</v>
      </c>
      <c r="P23" s="20"/>
      <c r="Q23" s="20"/>
    </row>
    <row r="24" spans="1:19" s="8" customFormat="1" ht="185.25" customHeight="1" x14ac:dyDescent="0.9">
      <c r="A24" s="407"/>
      <c r="B24" s="399"/>
      <c r="C24" s="433"/>
      <c r="D24" s="400"/>
      <c r="E24" s="151" t="s">
        <v>20</v>
      </c>
      <c r="F24" s="328">
        <v>3866.5320000000002</v>
      </c>
      <c r="G24" s="328">
        <v>1097.54</v>
      </c>
      <c r="H24" s="337">
        <v>1341.08</v>
      </c>
      <c r="I24" s="338">
        <f>H24-G24</f>
        <v>243.53999999999996</v>
      </c>
      <c r="J24" s="374">
        <f t="shared" si="4"/>
        <v>122.18962406837109</v>
      </c>
      <c r="K24" s="374"/>
      <c r="L24" s="374"/>
      <c r="M24" s="394"/>
      <c r="N24" s="396"/>
      <c r="O24" s="323">
        <f t="shared" si="0"/>
        <v>34.684311419121833</v>
      </c>
      <c r="P24" s="20"/>
      <c r="Q24" s="20"/>
    </row>
    <row r="25" spans="1:19" s="8" customFormat="1" ht="248.25" customHeight="1" x14ac:dyDescent="0.9">
      <c r="A25" s="407"/>
      <c r="B25" s="399"/>
      <c r="C25" s="433"/>
      <c r="D25" s="400"/>
      <c r="E25" s="152" t="s">
        <v>21</v>
      </c>
      <c r="F25" s="347">
        <v>0</v>
      </c>
      <c r="G25" s="347">
        <v>0</v>
      </c>
      <c r="H25" s="342">
        <v>0</v>
      </c>
      <c r="I25" s="338">
        <v>0</v>
      </c>
      <c r="J25" s="374">
        <f t="shared" si="4"/>
        <v>0</v>
      </c>
      <c r="K25" s="374"/>
      <c r="L25" s="374"/>
      <c r="M25" s="394"/>
      <c r="N25" s="396"/>
      <c r="O25" s="323" t="e">
        <f t="shared" si="0"/>
        <v>#DIV/0!</v>
      </c>
      <c r="P25" s="20"/>
      <c r="Q25" s="20"/>
    </row>
    <row r="26" spans="1:19" s="8" customFormat="1" ht="177" customHeight="1" x14ac:dyDescent="0.9">
      <c r="A26" s="407"/>
      <c r="B26" s="399"/>
      <c r="C26" s="433"/>
      <c r="D26" s="400"/>
      <c r="E26" s="152" t="s">
        <v>22</v>
      </c>
      <c r="F26" s="347">
        <v>0</v>
      </c>
      <c r="G26" s="347">
        <v>0</v>
      </c>
      <c r="H26" s="342">
        <v>0</v>
      </c>
      <c r="I26" s="338">
        <v>0</v>
      </c>
      <c r="J26" s="374">
        <f t="shared" si="4"/>
        <v>0</v>
      </c>
      <c r="K26" s="374"/>
      <c r="L26" s="374"/>
      <c r="M26" s="394"/>
      <c r="N26" s="396"/>
      <c r="O26" s="323" t="e">
        <f t="shared" si="0"/>
        <v>#DIV/0!</v>
      </c>
      <c r="P26" s="20"/>
      <c r="Q26" s="20"/>
    </row>
    <row r="27" spans="1:19" s="8" customFormat="1" ht="132" customHeight="1" x14ac:dyDescent="0.9">
      <c r="A27" s="407"/>
      <c r="B27" s="399"/>
      <c r="C27" s="432"/>
      <c r="D27" s="400"/>
      <c r="E27" s="153" t="s">
        <v>23</v>
      </c>
      <c r="F27" s="347">
        <v>210</v>
      </c>
      <c r="G27" s="347">
        <v>0</v>
      </c>
      <c r="H27" s="342">
        <v>0</v>
      </c>
      <c r="I27" s="338">
        <v>0</v>
      </c>
      <c r="J27" s="374">
        <f t="shared" si="4"/>
        <v>0</v>
      </c>
      <c r="K27" s="374"/>
      <c r="L27" s="374"/>
      <c r="M27" s="394"/>
      <c r="N27" s="396"/>
      <c r="O27" s="323">
        <f t="shared" si="0"/>
        <v>0</v>
      </c>
      <c r="P27" s="20"/>
      <c r="Q27" s="20"/>
    </row>
    <row r="28" spans="1:19" s="8" customFormat="1" ht="188.25" customHeight="1" x14ac:dyDescent="0.9">
      <c r="A28" s="407">
        <v>3</v>
      </c>
      <c r="B28" s="399" t="s">
        <v>28</v>
      </c>
      <c r="C28" s="431"/>
      <c r="D28" s="400"/>
      <c r="E28" s="147" t="s">
        <v>17</v>
      </c>
      <c r="F28" s="334">
        <f>F29+F30+F31+F32+F33+F34</f>
        <v>948587.47</v>
      </c>
      <c r="G28" s="334">
        <f t="shared" ref="G28:H28" si="7">G29+G30+G31+G32+G33+G34</f>
        <v>253820.24</v>
      </c>
      <c r="H28" s="335">
        <f t="shared" si="7"/>
        <v>206520.4</v>
      </c>
      <c r="I28" s="334">
        <f>H28-G28</f>
        <v>-47299.839999999997</v>
      </c>
      <c r="J28" s="370">
        <f>H28/G28*100</f>
        <v>81.364827328190998</v>
      </c>
      <c r="K28" s="370"/>
      <c r="L28" s="370"/>
      <c r="M28" s="394">
        <v>7</v>
      </c>
      <c r="N28" s="390" t="s">
        <v>79</v>
      </c>
      <c r="O28" s="323">
        <f t="shared" si="0"/>
        <v>21.771360737033561</v>
      </c>
      <c r="P28" s="20"/>
      <c r="Q28" s="20"/>
    </row>
    <row r="29" spans="1:19" s="8" customFormat="1" ht="171.75" customHeight="1" x14ac:dyDescent="0.9">
      <c r="A29" s="407"/>
      <c r="B29" s="399"/>
      <c r="C29" s="433"/>
      <c r="D29" s="400"/>
      <c r="E29" s="151" t="s">
        <v>18</v>
      </c>
      <c r="F29" s="328">
        <v>5082.6000000000004</v>
      </c>
      <c r="G29" s="328">
        <v>3109.85</v>
      </c>
      <c r="H29" s="348">
        <v>3156.8</v>
      </c>
      <c r="I29" s="338">
        <f t="shared" ref="I29:I31" si="8">H29-G29</f>
        <v>46.950000000000273</v>
      </c>
      <c r="J29" s="375">
        <f t="shared" ref="J29:J36" si="9">IF(H29=0,0,H29/G29*100)</f>
        <v>101.50971911828546</v>
      </c>
      <c r="K29" s="375"/>
      <c r="L29" s="375"/>
      <c r="M29" s="394"/>
      <c r="N29" s="391"/>
      <c r="O29" s="323">
        <f t="shared" si="0"/>
        <v>62.109943729587215</v>
      </c>
      <c r="P29" s="20"/>
      <c r="Q29" s="20"/>
      <c r="S29" s="128">
        <v>0</v>
      </c>
    </row>
    <row r="30" spans="1:19" s="8" customFormat="1" ht="186.75" customHeight="1" x14ac:dyDescent="0.9">
      <c r="A30" s="407"/>
      <c r="B30" s="399"/>
      <c r="C30" s="433"/>
      <c r="D30" s="400"/>
      <c r="E30" s="151" t="s">
        <v>19</v>
      </c>
      <c r="F30" s="328">
        <v>3003.26</v>
      </c>
      <c r="G30" s="328">
        <v>2860.03</v>
      </c>
      <c r="H30" s="337">
        <v>2106.19</v>
      </c>
      <c r="I30" s="338">
        <f t="shared" si="8"/>
        <v>-753.84000000000015</v>
      </c>
      <c r="J30" s="375">
        <f>IF(H30=0,0,H30/G30*100)</f>
        <v>73.642234522015499</v>
      </c>
      <c r="K30" s="375"/>
      <c r="L30" s="375"/>
      <c r="M30" s="394"/>
      <c r="N30" s="391"/>
      <c r="O30" s="323">
        <f t="shared" si="0"/>
        <v>70.130125263879918</v>
      </c>
      <c r="P30" s="20"/>
      <c r="Q30" s="20"/>
    </row>
    <row r="31" spans="1:19" s="8" customFormat="1" ht="174" customHeight="1" x14ac:dyDescent="0.9">
      <c r="A31" s="407"/>
      <c r="B31" s="399"/>
      <c r="C31" s="433"/>
      <c r="D31" s="400"/>
      <c r="E31" s="151" t="s">
        <v>20</v>
      </c>
      <c r="F31" s="328">
        <v>689561.76</v>
      </c>
      <c r="G31" s="328">
        <v>247850.36</v>
      </c>
      <c r="H31" s="337">
        <f>200156.41+1101</f>
        <v>201257.41</v>
      </c>
      <c r="I31" s="338">
        <f t="shared" si="8"/>
        <v>-46592.949999999983</v>
      </c>
      <c r="J31" s="375">
        <f t="shared" si="9"/>
        <v>81.201177194174747</v>
      </c>
      <c r="K31" s="375"/>
      <c r="L31" s="375"/>
      <c r="M31" s="394"/>
      <c r="N31" s="391"/>
      <c r="O31" s="323">
        <f t="shared" si="0"/>
        <v>29.186277672938242</v>
      </c>
      <c r="P31" s="20"/>
      <c r="Q31" s="20"/>
    </row>
    <row r="32" spans="1:19" s="8" customFormat="1" ht="246" customHeight="1" x14ac:dyDescent="0.9">
      <c r="A32" s="407"/>
      <c r="B32" s="399"/>
      <c r="C32" s="433"/>
      <c r="D32" s="400"/>
      <c r="E32" s="152" t="s">
        <v>21</v>
      </c>
      <c r="F32" s="349">
        <v>0</v>
      </c>
      <c r="G32" s="349">
        <v>0</v>
      </c>
      <c r="H32" s="348">
        <v>0</v>
      </c>
      <c r="I32" s="350">
        <f t="shared" ref="I32:I52" si="10">H32-G32</f>
        <v>0</v>
      </c>
      <c r="J32" s="375">
        <f t="shared" si="9"/>
        <v>0</v>
      </c>
      <c r="K32" s="375"/>
      <c r="L32" s="375"/>
      <c r="M32" s="394"/>
      <c r="N32" s="391"/>
      <c r="O32" s="323" t="e">
        <f t="shared" si="0"/>
        <v>#DIV/0!</v>
      </c>
      <c r="P32" s="20"/>
      <c r="Q32" s="20"/>
    </row>
    <row r="33" spans="1:17" s="8" customFormat="1" ht="171.75" customHeight="1" x14ac:dyDescent="0.9">
      <c r="A33" s="407"/>
      <c r="B33" s="399"/>
      <c r="C33" s="433"/>
      <c r="D33" s="400"/>
      <c r="E33" s="152" t="s">
        <v>22</v>
      </c>
      <c r="F33" s="349">
        <v>0</v>
      </c>
      <c r="G33" s="349">
        <v>0</v>
      </c>
      <c r="H33" s="348">
        <v>0</v>
      </c>
      <c r="I33" s="350">
        <f t="shared" si="10"/>
        <v>0</v>
      </c>
      <c r="J33" s="375">
        <f t="shared" si="9"/>
        <v>0</v>
      </c>
      <c r="K33" s="375"/>
      <c r="L33" s="375"/>
      <c r="M33" s="394"/>
      <c r="N33" s="391"/>
      <c r="O33" s="323" t="e">
        <f t="shared" si="0"/>
        <v>#DIV/0!</v>
      </c>
      <c r="P33" s="20"/>
      <c r="Q33" s="20"/>
    </row>
    <row r="34" spans="1:17" s="8" customFormat="1" ht="132" customHeight="1" x14ac:dyDescent="0.9">
      <c r="A34" s="407"/>
      <c r="B34" s="399"/>
      <c r="C34" s="432"/>
      <c r="D34" s="400"/>
      <c r="E34" s="153" t="s">
        <v>23</v>
      </c>
      <c r="F34" s="349">
        <v>250939.85</v>
      </c>
      <c r="G34" s="349">
        <v>0</v>
      </c>
      <c r="H34" s="348">
        <v>0</v>
      </c>
      <c r="I34" s="342">
        <f t="shared" si="10"/>
        <v>0</v>
      </c>
      <c r="J34" s="375">
        <f t="shared" si="9"/>
        <v>0</v>
      </c>
      <c r="K34" s="375"/>
      <c r="L34" s="375"/>
      <c r="M34" s="394"/>
      <c r="N34" s="391"/>
      <c r="O34" s="323">
        <f t="shared" si="0"/>
        <v>0</v>
      </c>
      <c r="P34" s="20"/>
      <c r="Q34" s="20"/>
    </row>
    <row r="35" spans="1:17" s="8" customFormat="1" ht="188.25" customHeight="1" x14ac:dyDescent="0.9">
      <c r="A35" s="386">
        <v>4</v>
      </c>
      <c r="B35" s="399" t="s">
        <v>74</v>
      </c>
      <c r="C35" s="431"/>
      <c r="D35" s="400"/>
      <c r="E35" s="147" t="s">
        <v>17</v>
      </c>
      <c r="F35" s="351">
        <f>F36+F37+F38+F39+F41</f>
        <v>13160.31</v>
      </c>
      <c r="G35" s="351">
        <f t="shared" ref="G35:H35" si="11">G36+G37+G38+G39+G41</f>
        <v>4597.97</v>
      </c>
      <c r="H35" s="352">
        <f t="shared" si="11"/>
        <v>2927.42</v>
      </c>
      <c r="I35" s="334">
        <f t="shared" si="10"/>
        <v>-1670.5500000000002</v>
      </c>
      <c r="J35" s="370">
        <f t="shared" si="9"/>
        <v>63.667662033462591</v>
      </c>
      <c r="K35" s="370"/>
      <c r="L35" s="370"/>
      <c r="M35" s="394">
        <v>3</v>
      </c>
      <c r="N35" s="390" t="s">
        <v>30</v>
      </c>
      <c r="O35" s="323">
        <f t="shared" si="0"/>
        <v>22.24430883467031</v>
      </c>
      <c r="P35" s="20"/>
      <c r="Q35" s="20"/>
    </row>
    <row r="36" spans="1:17" s="8" customFormat="1" ht="162.75" customHeight="1" x14ac:dyDescent="0.9">
      <c r="A36" s="386"/>
      <c r="B36" s="399"/>
      <c r="C36" s="433"/>
      <c r="D36" s="400"/>
      <c r="E36" s="151" t="s">
        <v>18</v>
      </c>
      <c r="F36" s="353">
        <v>0</v>
      </c>
      <c r="G36" s="137">
        <v>0</v>
      </c>
      <c r="H36" s="354">
        <v>0</v>
      </c>
      <c r="I36" s="350">
        <f t="shared" si="10"/>
        <v>0</v>
      </c>
      <c r="J36" s="375">
        <f t="shared" si="9"/>
        <v>0</v>
      </c>
      <c r="K36" s="375"/>
      <c r="L36" s="375"/>
      <c r="M36" s="394"/>
      <c r="N36" s="391"/>
      <c r="O36" s="323" t="e">
        <f t="shared" si="0"/>
        <v>#DIV/0!</v>
      </c>
      <c r="P36" s="20"/>
      <c r="Q36" s="20"/>
    </row>
    <row r="37" spans="1:17" s="8" customFormat="1" ht="167.25" customHeight="1" x14ac:dyDescent="0.9">
      <c r="A37" s="386"/>
      <c r="B37" s="399"/>
      <c r="C37" s="433"/>
      <c r="D37" s="400"/>
      <c r="E37" s="151" t="s">
        <v>19</v>
      </c>
      <c r="F37" s="353">
        <v>0</v>
      </c>
      <c r="G37" s="137">
        <v>0</v>
      </c>
      <c r="H37" s="354">
        <v>0</v>
      </c>
      <c r="I37" s="350">
        <f t="shared" si="10"/>
        <v>0</v>
      </c>
      <c r="J37" s="375">
        <v>0</v>
      </c>
      <c r="K37" s="375"/>
      <c r="L37" s="375"/>
      <c r="M37" s="394"/>
      <c r="N37" s="391"/>
      <c r="O37" s="323" t="e">
        <f t="shared" si="0"/>
        <v>#DIV/0!</v>
      </c>
      <c r="P37" s="20"/>
      <c r="Q37" s="20"/>
    </row>
    <row r="38" spans="1:17" s="8" customFormat="1" ht="185.25" customHeight="1" x14ac:dyDescent="0.9">
      <c r="A38" s="386"/>
      <c r="B38" s="399"/>
      <c r="C38" s="433"/>
      <c r="D38" s="400"/>
      <c r="E38" s="151" t="s">
        <v>20</v>
      </c>
      <c r="F38" s="355">
        <v>13160.31</v>
      </c>
      <c r="G38" s="355">
        <v>4597.97</v>
      </c>
      <c r="H38" s="354">
        <v>2927.42</v>
      </c>
      <c r="I38" s="338">
        <f>H38-G38</f>
        <v>-1670.5500000000002</v>
      </c>
      <c r="J38" s="375">
        <f t="shared" ref="J38:J48" si="12">IF(H38=0,0,H38/G38*100)</f>
        <v>63.667662033462591</v>
      </c>
      <c r="K38" s="375"/>
      <c r="L38" s="375"/>
      <c r="M38" s="394"/>
      <c r="N38" s="391"/>
      <c r="O38" s="323">
        <f t="shared" si="0"/>
        <v>22.24430883467031</v>
      </c>
      <c r="P38" s="20"/>
      <c r="Q38" s="20"/>
    </row>
    <row r="39" spans="1:17" s="8" customFormat="1" ht="232.5" customHeight="1" x14ac:dyDescent="0.9">
      <c r="A39" s="386"/>
      <c r="B39" s="399"/>
      <c r="C39" s="433"/>
      <c r="D39" s="400"/>
      <c r="E39" s="152" t="s">
        <v>21</v>
      </c>
      <c r="F39" s="346">
        <v>0</v>
      </c>
      <c r="G39" s="346">
        <v>0</v>
      </c>
      <c r="H39" s="342">
        <v>0</v>
      </c>
      <c r="I39" s="350">
        <f t="shared" si="10"/>
        <v>0</v>
      </c>
      <c r="J39" s="375">
        <f t="shared" si="12"/>
        <v>0</v>
      </c>
      <c r="K39" s="375"/>
      <c r="L39" s="375"/>
      <c r="M39" s="394"/>
      <c r="N39" s="391"/>
      <c r="O39" s="323" t="e">
        <f t="shared" si="0"/>
        <v>#DIV/0!</v>
      </c>
      <c r="P39" s="20"/>
      <c r="Q39" s="20"/>
    </row>
    <row r="40" spans="1:17" s="8" customFormat="1" ht="169.5" customHeight="1" x14ac:dyDescent="0.9">
      <c r="A40" s="386"/>
      <c r="B40" s="399"/>
      <c r="C40" s="433"/>
      <c r="D40" s="400"/>
      <c r="E40" s="152" t="s">
        <v>22</v>
      </c>
      <c r="F40" s="346">
        <v>0</v>
      </c>
      <c r="G40" s="346">
        <v>0</v>
      </c>
      <c r="H40" s="342">
        <v>0</v>
      </c>
      <c r="I40" s="350">
        <f t="shared" si="10"/>
        <v>0</v>
      </c>
      <c r="J40" s="375">
        <f t="shared" si="12"/>
        <v>0</v>
      </c>
      <c r="K40" s="375"/>
      <c r="L40" s="375"/>
      <c r="M40" s="394"/>
      <c r="N40" s="391"/>
      <c r="O40" s="323" t="e">
        <f t="shared" si="0"/>
        <v>#DIV/0!</v>
      </c>
      <c r="P40" s="20"/>
      <c r="Q40" s="20"/>
    </row>
    <row r="41" spans="1:17" s="8" customFormat="1" ht="132" customHeight="1" x14ac:dyDescent="0.9">
      <c r="A41" s="386"/>
      <c r="B41" s="399"/>
      <c r="C41" s="432"/>
      <c r="D41" s="400"/>
      <c r="E41" s="153" t="s">
        <v>23</v>
      </c>
      <c r="F41" s="346"/>
      <c r="G41" s="346">
        <v>0</v>
      </c>
      <c r="H41" s="342">
        <v>0</v>
      </c>
      <c r="I41" s="342">
        <f t="shared" si="10"/>
        <v>0</v>
      </c>
      <c r="J41" s="375">
        <f t="shared" si="12"/>
        <v>0</v>
      </c>
      <c r="K41" s="375"/>
      <c r="L41" s="375"/>
      <c r="M41" s="394"/>
      <c r="N41" s="391"/>
      <c r="O41" s="323" t="e">
        <f t="shared" si="0"/>
        <v>#DIV/0!</v>
      </c>
      <c r="P41" s="20"/>
      <c r="Q41" s="20"/>
    </row>
    <row r="42" spans="1:17" s="8" customFormat="1" ht="188.25" customHeight="1" x14ac:dyDescent="0.9">
      <c r="A42" s="386">
        <v>5</v>
      </c>
      <c r="B42" s="399" t="s">
        <v>31</v>
      </c>
      <c r="C42" s="431"/>
      <c r="D42" s="400"/>
      <c r="E42" s="147" t="s">
        <v>17</v>
      </c>
      <c r="F42" s="333">
        <f>F43+F44+F45+F46+F48</f>
        <v>569752.49</v>
      </c>
      <c r="G42" s="333">
        <f t="shared" ref="G42:H42" si="13">G43+G44+G45+G46+G48</f>
        <v>110896.59999999999</v>
      </c>
      <c r="H42" s="356">
        <f t="shared" si="13"/>
        <v>85304.61</v>
      </c>
      <c r="I42" s="333">
        <f>I43+I44+I45+I46+I48</f>
        <v>-25591.989999999994</v>
      </c>
      <c r="J42" s="373">
        <f>IF(H42=0,0,H42/G42*100)</f>
        <v>76.922655879440853</v>
      </c>
      <c r="K42" s="373"/>
      <c r="L42" s="373"/>
      <c r="M42" s="394">
        <v>9</v>
      </c>
      <c r="N42" s="405" t="s">
        <v>65</v>
      </c>
      <c r="O42" s="323">
        <f t="shared" si="0"/>
        <v>14.972222411875727</v>
      </c>
      <c r="P42" s="20"/>
      <c r="Q42" s="20"/>
    </row>
    <row r="43" spans="1:17" s="8" customFormat="1" ht="132" customHeight="1" x14ac:dyDescent="0.9">
      <c r="A43" s="386"/>
      <c r="B43" s="399"/>
      <c r="C43" s="433"/>
      <c r="D43" s="400"/>
      <c r="E43" s="151" t="s">
        <v>18</v>
      </c>
      <c r="F43" s="328">
        <v>0</v>
      </c>
      <c r="G43" s="328">
        <v>0</v>
      </c>
      <c r="H43" s="337">
        <v>0</v>
      </c>
      <c r="I43" s="338">
        <f t="shared" si="10"/>
        <v>0</v>
      </c>
      <c r="J43" s="374">
        <f>IF(H43=0,0,H43/G43*100)</f>
        <v>0</v>
      </c>
      <c r="K43" s="374"/>
      <c r="L43" s="374"/>
      <c r="M43" s="394"/>
      <c r="N43" s="406"/>
      <c r="O43" s="323" t="e">
        <f t="shared" si="0"/>
        <v>#DIV/0!</v>
      </c>
      <c r="P43" s="20"/>
      <c r="Q43" s="20"/>
    </row>
    <row r="44" spans="1:17" s="8" customFormat="1" ht="193.5" customHeight="1" x14ac:dyDescent="0.9">
      <c r="A44" s="386"/>
      <c r="B44" s="399"/>
      <c r="C44" s="433"/>
      <c r="D44" s="400"/>
      <c r="E44" s="151" t="s">
        <v>19</v>
      </c>
      <c r="F44" s="328">
        <v>3138.4</v>
      </c>
      <c r="G44" s="328">
        <v>1492.37</v>
      </c>
      <c r="H44" s="337">
        <v>550</v>
      </c>
      <c r="I44" s="338">
        <f>H44-G44</f>
        <v>-942.36999999999989</v>
      </c>
      <c r="J44" s="374">
        <f>H44/G44*100</f>
        <v>36.854131348124127</v>
      </c>
      <c r="K44" s="374"/>
      <c r="L44" s="374"/>
      <c r="M44" s="394"/>
      <c r="N44" s="406"/>
      <c r="O44" s="323">
        <f t="shared" si="0"/>
        <v>17.524853428498595</v>
      </c>
      <c r="P44" s="20"/>
      <c r="Q44" s="20"/>
    </row>
    <row r="45" spans="1:17" s="8" customFormat="1" ht="193.5" customHeight="1" x14ac:dyDescent="0.9">
      <c r="A45" s="386"/>
      <c r="B45" s="399"/>
      <c r="C45" s="433"/>
      <c r="D45" s="400"/>
      <c r="E45" s="151" t="s">
        <v>20</v>
      </c>
      <c r="F45" s="328">
        <v>205472.9</v>
      </c>
      <c r="G45" s="328">
        <v>109404.23</v>
      </c>
      <c r="H45" s="337">
        <v>84754.61</v>
      </c>
      <c r="I45" s="338">
        <f t="shared" si="10"/>
        <v>-24649.619999999995</v>
      </c>
      <c r="J45" s="374">
        <f t="shared" si="12"/>
        <v>77.469225824266573</v>
      </c>
      <c r="K45" s="374"/>
      <c r="L45" s="374"/>
      <c r="M45" s="394"/>
      <c r="N45" s="406"/>
      <c r="O45" s="323">
        <f t="shared" si="0"/>
        <v>41.248558812378668</v>
      </c>
      <c r="P45" s="20"/>
      <c r="Q45" s="20"/>
    </row>
    <row r="46" spans="1:17" s="8" customFormat="1" ht="261.75" customHeight="1" x14ac:dyDescent="0.9">
      <c r="A46" s="386"/>
      <c r="B46" s="399"/>
      <c r="C46" s="433"/>
      <c r="D46" s="400"/>
      <c r="E46" s="152" t="s">
        <v>21</v>
      </c>
      <c r="F46" s="328">
        <v>0</v>
      </c>
      <c r="G46" s="328">
        <v>0</v>
      </c>
      <c r="H46" s="337">
        <v>0</v>
      </c>
      <c r="I46" s="338">
        <f t="shared" si="10"/>
        <v>0</v>
      </c>
      <c r="J46" s="374">
        <f t="shared" si="12"/>
        <v>0</v>
      </c>
      <c r="K46" s="374"/>
      <c r="L46" s="374"/>
      <c r="M46" s="394"/>
      <c r="N46" s="406"/>
      <c r="O46" s="323" t="e">
        <f t="shared" si="0"/>
        <v>#DIV/0!</v>
      </c>
      <c r="P46" s="20"/>
      <c r="Q46" s="20"/>
    </row>
    <row r="47" spans="1:17" s="8" customFormat="1" ht="162.75" customHeight="1" x14ac:dyDescent="0.9">
      <c r="A47" s="386"/>
      <c r="B47" s="399"/>
      <c r="C47" s="433"/>
      <c r="D47" s="400"/>
      <c r="E47" s="152" t="s">
        <v>22</v>
      </c>
      <c r="F47" s="328">
        <v>0</v>
      </c>
      <c r="G47" s="328">
        <v>0</v>
      </c>
      <c r="H47" s="337">
        <v>0</v>
      </c>
      <c r="I47" s="338">
        <f t="shared" si="10"/>
        <v>0</v>
      </c>
      <c r="J47" s="374">
        <f t="shared" si="12"/>
        <v>0</v>
      </c>
      <c r="K47" s="374"/>
      <c r="L47" s="374"/>
      <c r="M47" s="394"/>
      <c r="N47" s="406"/>
      <c r="O47" s="323" t="e">
        <f t="shared" si="0"/>
        <v>#DIV/0!</v>
      </c>
      <c r="P47" s="20"/>
      <c r="Q47" s="20"/>
    </row>
    <row r="48" spans="1:17" s="8" customFormat="1" ht="132" customHeight="1" x14ac:dyDescent="0.9">
      <c r="A48" s="386"/>
      <c r="B48" s="399"/>
      <c r="C48" s="432"/>
      <c r="D48" s="400"/>
      <c r="E48" s="153" t="s">
        <v>23</v>
      </c>
      <c r="F48" s="328">
        <v>361141.19</v>
      </c>
      <c r="G48" s="328">
        <v>0</v>
      </c>
      <c r="H48" s="337">
        <v>0</v>
      </c>
      <c r="I48" s="337">
        <f t="shared" si="10"/>
        <v>0</v>
      </c>
      <c r="J48" s="374">
        <f t="shared" si="12"/>
        <v>0</v>
      </c>
      <c r="K48" s="374"/>
      <c r="L48" s="374"/>
      <c r="M48" s="394"/>
      <c r="N48" s="406"/>
      <c r="O48" s="323">
        <f t="shared" si="0"/>
        <v>0</v>
      </c>
      <c r="P48" s="20"/>
      <c r="Q48" s="20"/>
    </row>
    <row r="49" spans="1:17" s="8" customFormat="1" ht="193.5" customHeight="1" x14ac:dyDescent="0.9">
      <c r="A49" s="386">
        <v>6</v>
      </c>
      <c r="B49" s="399" t="s">
        <v>32</v>
      </c>
      <c r="C49" s="431"/>
      <c r="D49" s="400"/>
      <c r="E49" s="147" t="s">
        <v>17</v>
      </c>
      <c r="F49" s="334">
        <f>F50+F51+F52+F53+F55</f>
        <v>214224.48000000004</v>
      </c>
      <c r="G49" s="334">
        <f>G50+G51+G52+G53+G55</f>
        <v>96149.26999999999</v>
      </c>
      <c r="H49" s="335">
        <f>H50+H51+H52+H53</f>
        <v>112849.68000000001</v>
      </c>
      <c r="I49" s="334">
        <f>I50+I51+I52</f>
        <v>16700.410000000003</v>
      </c>
      <c r="J49" s="370">
        <f>IF(H49=0,0,H49/G49*100)</f>
        <v>117.36925303749058</v>
      </c>
      <c r="K49" s="370"/>
      <c r="L49" s="370"/>
      <c r="M49" s="394">
        <v>11</v>
      </c>
      <c r="N49" s="405" t="s">
        <v>33</v>
      </c>
      <c r="O49" s="323">
        <f t="shared" si="0"/>
        <v>52.678237333100299</v>
      </c>
      <c r="P49" s="20"/>
      <c r="Q49" s="20"/>
    </row>
    <row r="50" spans="1:17" s="8" customFormat="1" ht="171" customHeight="1" x14ac:dyDescent="0.9">
      <c r="A50" s="386"/>
      <c r="B50" s="399"/>
      <c r="C50" s="433"/>
      <c r="D50" s="400"/>
      <c r="E50" s="151" t="s">
        <v>18</v>
      </c>
      <c r="F50" s="357">
        <v>1025.6600000000001</v>
      </c>
      <c r="G50" s="338">
        <v>0</v>
      </c>
      <c r="H50" s="337">
        <v>992.57</v>
      </c>
      <c r="I50" s="346">
        <f t="shared" si="10"/>
        <v>992.57</v>
      </c>
      <c r="J50" s="375" t="e">
        <f>H50/G50*100</f>
        <v>#DIV/0!</v>
      </c>
      <c r="K50" s="375"/>
      <c r="L50" s="375"/>
      <c r="M50" s="394"/>
      <c r="N50" s="406"/>
      <c r="O50" s="323">
        <f t="shared" si="0"/>
        <v>96.773784684983326</v>
      </c>
      <c r="P50" s="20"/>
      <c r="Q50" s="20"/>
    </row>
    <row r="51" spans="1:17" s="8" customFormat="1" ht="171" customHeight="1" x14ac:dyDescent="0.9">
      <c r="A51" s="386"/>
      <c r="B51" s="399"/>
      <c r="C51" s="433"/>
      <c r="D51" s="400"/>
      <c r="E51" s="151" t="s">
        <v>19</v>
      </c>
      <c r="F51" s="358">
        <v>103566.96</v>
      </c>
      <c r="G51" s="358">
        <v>61029</v>
      </c>
      <c r="H51" s="337">
        <f>68225.04+386.88</f>
        <v>68611.92</v>
      </c>
      <c r="I51" s="338">
        <f t="shared" si="10"/>
        <v>7582.9199999999983</v>
      </c>
      <c r="J51" s="375">
        <f t="shared" ref="J51:J69" si="14">IF(H51=0,0,H51/G51*100)</f>
        <v>112.42510937423191</v>
      </c>
      <c r="K51" s="375"/>
      <c r="L51" s="375"/>
      <c r="M51" s="394"/>
      <c r="N51" s="406"/>
      <c r="O51" s="323">
        <f t="shared" si="0"/>
        <v>66.248850019349788</v>
      </c>
      <c r="P51" s="20"/>
      <c r="Q51" s="20"/>
    </row>
    <row r="52" spans="1:17" s="8" customFormat="1" ht="157.5" customHeight="1" x14ac:dyDescent="0.9">
      <c r="A52" s="386"/>
      <c r="B52" s="399"/>
      <c r="C52" s="433"/>
      <c r="D52" s="400"/>
      <c r="E52" s="151" t="s">
        <v>20</v>
      </c>
      <c r="F52" s="358">
        <v>66276.66</v>
      </c>
      <c r="G52" s="358">
        <v>35120.269999999997</v>
      </c>
      <c r="H52" s="337">
        <v>43245.19</v>
      </c>
      <c r="I52" s="338">
        <f t="shared" si="10"/>
        <v>8124.9200000000055</v>
      </c>
      <c r="J52" s="375">
        <f t="shared" si="14"/>
        <v>123.13456018418995</v>
      </c>
      <c r="K52" s="375"/>
      <c r="L52" s="375"/>
      <c r="M52" s="394"/>
      <c r="N52" s="406"/>
      <c r="O52" s="323">
        <f t="shared" si="0"/>
        <v>65.249501106422684</v>
      </c>
      <c r="P52" s="20"/>
      <c r="Q52" s="20"/>
    </row>
    <row r="53" spans="1:17" s="8" customFormat="1" ht="225.75" customHeight="1" x14ac:dyDescent="0.9">
      <c r="A53" s="386"/>
      <c r="B53" s="399"/>
      <c r="C53" s="433"/>
      <c r="D53" s="400"/>
      <c r="E53" s="152" t="s">
        <v>21</v>
      </c>
      <c r="F53" s="359">
        <v>0</v>
      </c>
      <c r="G53" s="359">
        <v>0</v>
      </c>
      <c r="H53" s="348">
        <v>0</v>
      </c>
      <c r="I53" s="350">
        <v>0</v>
      </c>
      <c r="J53" s="375">
        <f t="shared" si="14"/>
        <v>0</v>
      </c>
      <c r="K53" s="375"/>
      <c r="L53" s="375"/>
      <c r="M53" s="394"/>
      <c r="N53" s="406"/>
      <c r="O53" s="323" t="e">
        <f t="shared" si="0"/>
        <v>#DIV/0!</v>
      </c>
      <c r="P53" s="20"/>
      <c r="Q53" s="20"/>
    </row>
    <row r="54" spans="1:17" s="8" customFormat="1" ht="178.5" customHeight="1" x14ac:dyDescent="0.9">
      <c r="A54" s="386"/>
      <c r="B54" s="399"/>
      <c r="C54" s="433"/>
      <c r="D54" s="400"/>
      <c r="E54" s="152" t="s">
        <v>22</v>
      </c>
      <c r="F54" s="359">
        <v>0</v>
      </c>
      <c r="G54" s="359">
        <v>0</v>
      </c>
      <c r="H54" s="348">
        <v>0</v>
      </c>
      <c r="I54" s="350">
        <v>0</v>
      </c>
      <c r="J54" s="375">
        <f t="shared" si="14"/>
        <v>0</v>
      </c>
      <c r="K54" s="375"/>
      <c r="L54" s="375"/>
      <c r="M54" s="394"/>
      <c r="N54" s="406"/>
      <c r="O54" s="323" t="e">
        <f t="shared" si="0"/>
        <v>#DIV/0!</v>
      </c>
      <c r="P54" s="20"/>
      <c r="Q54" s="20"/>
    </row>
    <row r="55" spans="1:17" s="8" customFormat="1" ht="162" customHeight="1" x14ac:dyDescent="0.9">
      <c r="A55" s="386"/>
      <c r="B55" s="399"/>
      <c r="C55" s="432"/>
      <c r="D55" s="400"/>
      <c r="E55" s="153" t="s">
        <v>23</v>
      </c>
      <c r="F55" s="358">
        <v>43355.199999999997</v>
      </c>
      <c r="G55" s="359">
        <v>0</v>
      </c>
      <c r="H55" s="348">
        <v>0</v>
      </c>
      <c r="I55" s="350">
        <v>0</v>
      </c>
      <c r="J55" s="375">
        <f t="shared" si="14"/>
        <v>0</v>
      </c>
      <c r="K55" s="375"/>
      <c r="L55" s="375"/>
      <c r="M55" s="394"/>
      <c r="N55" s="406"/>
      <c r="O55" s="323">
        <f t="shared" si="0"/>
        <v>0</v>
      </c>
      <c r="P55" s="20"/>
      <c r="Q55" s="20"/>
    </row>
    <row r="56" spans="1:17" s="8" customFormat="1" ht="170.25" customHeight="1" x14ac:dyDescent="0.9">
      <c r="A56" s="386">
        <v>7</v>
      </c>
      <c r="B56" s="399" t="s">
        <v>73</v>
      </c>
      <c r="C56" s="431"/>
      <c r="D56" s="400"/>
      <c r="E56" s="147" t="s">
        <v>17</v>
      </c>
      <c r="F56" s="334">
        <f>F57+F58+F59+F60+F62</f>
        <v>17190.47</v>
      </c>
      <c r="G56" s="334">
        <f>G57+G58+G59+G60+G62</f>
        <v>13962.85</v>
      </c>
      <c r="H56" s="335">
        <f>H57+H58+H59+H60+H62</f>
        <v>13906.7</v>
      </c>
      <c r="I56" s="334">
        <f>I57+I58+I59</f>
        <v>-56.149999999999636</v>
      </c>
      <c r="J56" s="371">
        <f t="shared" si="14"/>
        <v>99.597861468110025</v>
      </c>
      <c r="K56" s="371"/>
      <c r="L56" s="371"/>
      <c r="M56" s="404">
        <v>6</v>
      </c>
      <c r="N56" s="402" t="s">
        <v>34</v>
      </c>
      <c r="O56" s="323">
        <f t="shared" si="0"/>
        <v>80.897729963171443</v>
      </c>
      <c r="P56" s="20"/>
      <c r="Q56" s="20"/>
    </row>
    <row r="57" spans="1:17" s="8" customFormat="1" ht="184.5" customHeight="1" x14ac:dyDescent="0.9">
      <c r="A57" s="386"/>
      <c r="B57" s="399"/>
      <c r="C57" s="433"/>
      <c r="D57" s="400"/>
      <c r="E57" s="151" t="s">
        <v>18</v>
      </c>
      <c r="F57" s="346">
        <v>0</v>
      </c>
      <c r="G57" s="346">
        <v>0</v>
      </c>
      <c r="H57" s="342">
        <v>0</v>
      </c>
      <c r="I57" s="350">
        <f>H57-G57</f>
        <v>0</v>
      </c>
      <c r="J57" s="375">
        <f t="shared" si="14"/>
        <v>0</v>
      </c>
      <c r="K57" s="375"/>
      <c r="L57" s="375"/>
      <c r="M57" s="404"/>
      <c r="N57" s="403"/>
      <c r="O57" s="323" t="e">
        <f t="shared" si="0"/>
        <v>#DIV/0!</v>
      </c>
      <c r="P57" s="20"/>
      <c r="Q57" s="20"/>
    </row>
    <row r="58" spans="1:17" s="8" customFormat="1" ht="180" customHeight="1" x14ac:dyDescent="0.9">
      <c r="A58" s="386"/>
      <c r="B58" s="399"/>
      <c r="C58" s="433"/>
      <c r="D58" s="400"/>
      <c r="E58" s="151" t="s">
        <v>19</v>
      </c>
      <c r="F58" s="328">
        <v>573.9</v>
      </c>
      <c r="G58" s="328">
        <v>0</v>
      </c>
      <c r="H58" s="337"/>
      <c r="I58" s="328">
        <v>0</v>
      </c>
      <c r="J58" s="375">
        <f t="shared" si="14"/>
        <v>0</v>
      </c>
      <c r="K58" s="375"/>
      <c r="L58" s="375"/>
      <c r="M58" s="404"/>
      <c r="N58" s="403"/>
      <c r="O58" s="323">
        <f t="shared" si="0"/>
        <v>0</v>
      </c>
      <c r="P58" s="20"/>
      <c r="Q58" s="20"/>
    </row>
    <row r="59" spans="1:17" s="8" customFormat="1" ht="171" customHeight="1" x14ac:dyDescent="0.9">
      <c r="A59" s="386"/>
      <c r="B59" s="399"/>
      <c r="C59" s="433"/>
      <c r="D59" s="400"/>
      <c r="E59" s="151" t="s">
        <v>20</v>
      </c>
      <c r="F59" s="328">
        <v>16616.57</v>
      </c>
      <c r="G59" s="328">
        <v>13962.85</v>
      </c>
      <c r="H59" s="337">
        <v>13906.7</v>
      </c>
      <c r="I59" s="338">
        <f>H59-G59</f>
        <v>-56.149999999999636</v>
      </c>
      <c r="J59" s="375">
        <f t="shared" si="14"/>
        <v>99.597861468110025</v>
      </c>
      <c r="K59" s="375"/>
      <c r="L59" s="375"/>
      <c r="M59" s="404"/>
      <c r="N59" s="403"/>
      <c r="O59" s="323">
        <f t="shared" si="0"/>
        <v>83.691760694294913</v>
      </c>
      <c r="P59" s="20"/>
      <c r="Q59" s="20"/>
    </row>
    <row r="60" spans="1:17" s="8" customFormat="1" ht="216.75" customHeight="1" x14ac:dyDescent="0.9">
      <c r="A60" s="386"/>
      <c r="B60" s="399"/>
      <c r="C60" s="433"/>
      <c r="D60" s="400"/>
      <c r="E60" s="152" t="s">
        <v>21</v>
      </c>
      <c r="F60" s="328">
        <v>0</v>
      </c>
      <c r="G60" s="328">
        <v>0</v>
      </c>
      <c r="H60" s="337"/>
      <c r="I60" s="350">
        <v>0</v>
      </c>
      <c r="J60" s="375">
        <f t="shared" si="14"/>
        <v>0</v>
      </c>
      <c r="K60" s="375"/>
      <c r="L60" s="375"/>
      <c r="M60" s="404"/>
      <c r="N60" s="403"/>
      <c r="O60" s="323" t="e">
        <f t="shared" si="0"/>
        <v>#DIV/0!</v>
      </c>
      <c r="P60" s="20"/>
      <c r="Q60" s="20"/>
    </row>
    <row r="61" spans="1:17" s="8" customFormat="1" ht="198.75" customHeight="1" x14ac:dyDescent="0.9">
      <c r="A61" s="386"/>
      <c r="B61" s="399"/>
      <c r="C61" s="433"/>
      <c r="D61" s="400"/>
      <c r="E61" s="152" t="s">
        <v>22</v>
      </c>
      <c r="F61" s="328">
        <v>0</v>
      </c>
      <c r="G61" s="328">
        <v>0</v>
      </c>
      <c r="H61" s="337"/>
      <c r="I61" s="350">
        <v>0</v>
      </c>
      <c r="J61" s="375">
        <f t="shared" si="14"/>
        <v>0</v>
      </c>
      <c r="K61" s="375"/>
      <c r="L61" s="375"/>
      <c r="M61" s="404"/>
      <c r="N61" s="403"/>
      <c r="O61" s="323" t="e">
        <f t="shared" si="0"/>
        <v>#DIV/0!</v>
      </c>
      <c r="P61" s="20"/>
      <c r="Q61" s="20"/>
    </row>
    <row r="62" spans="1:17" s="8" customFormat="1" ht="156" customHeight="1" x14ac:dyDescent="0.9">
      <c r="A62" s="386"/>
      <c r="B62" s="399"/>
      <c r="C62" s="432"/>
      <c r="D62" s="400"/>
      <c r="E62" s="153" t="s">
        <v>23</v>
      </c>
      <c r="F62" s="328">
        <v>0</v>
      </c>
      <c r="G62" s="328">
        <v>0</v>
      </c>
      <c r="H62" s="337"/>
      <c r="I62" s="342">
        <v>0</v>
      </c>
      <c r="J62" s="375">
        <f t="shared" si="14"/>
        <v>0</v>
      </c>
      <c r="K62" s="375"/>
      <c r="L62" s="375"/>
      <c r="M62" s="404"/>
      <c r="N62" s="403"/>
      <c r="O62" s="323" t="e">
        <f t="shared" si="0"/>
        <v>#DIV/0!</v>
      </c>
      <c r="P62" s="20"/>
      <c r="Q62" s="20"/>
    </row>
    <row r="63" spans="1:17" s="8" customFormat="1" ht="212.25" customHeight="1" x14ac:dyDescent="0.9">
      <c r="A63" s="386">
        <v>8</v>
      </c>
      <c r="B63" s="399" t="s">
        <v>35</v>
      </c>
      <c r="C63" s="431"/>
      <c r="D63" s="400"/>
      <c r="E63" s="147" t="s">
        <v>17</v>
      </c>
      <c r="F63" s="334">
        <f>F64+F65+F66+F67+F69</f>
        <v>810645.35000000009</v>
      </c>
      <c r="G63" s="334">
        <f t="shared" ref="G63:H63" si="15">G64+G65+G66+G67+G69</f>
        <v>12645.929999999998</v>
      </c>
      <c r="H63" s="335">
        <f t="shared" si="15"/>
        <v>222308.44</v>
      </c>
      <c r="I63" s="334">
        <f>H63-G63</f>
        <v>209662.51</v>
      </c>
      <c r="J63" s="370">
        <f>H63/G63*100</f>
        <v>1757.9445718899283</v>
      </c>
      <c r="K63" s="370"/>
      <c r="L63" s="370"/>
      <c r="M63" s="394">
        <v>6</v>
      </c>
      <c r="N63" s="390" t="s">
        <v>61</v>
      </c>
      <c r="O63" s="323">
        <f t="shared" si="0"/>
        <v>27.423637229276647</v>
      </c>
      <c r="P63" s="20"/>
      <c r="Q63" s="20"/>
    </row>
    <row r="64" spans="1:17" s="8" customFormat="1" ht="174" customHeight="1" x14ac:dyDescent="0.9">
      <c r="A64" s="386"/>
      <c r="B64" s="399"/>
      <c r="C64" s="433"/>
      <c r="D64" s="400"/>
      <c r="E64" s="151" t="s">
        <v>18</v>
      </c>
      <c r="F64" s="337">
        <v>28590.68</v>
      </c>
      <c r="G64" s="337">
        <v>0</v>
      </c>
      <c r="H64" s="337">
        <v>0</v>
      </c>
      <c r="I64" s="346">
        <f t="shared" ref="I64:I69" si="16">H64-G64</f>
        <v>0</v>
      </c>
      <c r="J64" s="375">
        <f>IF(H64=0,0,H64/G64*100)</f>
        <v>0</v>
      </c>
      <c r="K64" s="375"/>
      <c r="L64" s="375"/>
      <c r="M64" s="394"/>
      <c r="N64" s="391"/>
      <c r="O64" s="323">
        <f t="shared" ref="O64:O119" si="17">H64/F64*100</f>
        <v>0</v>
      </c>
      <c r="P64" s="20"/>
      <c r="Q64" s="20"/>
    </row>
    <row r="65" spans="1:17" s="8" customFormat="1" ht="177.75" customHeight="1" x14ac:dyDescent="0.9">
      <c r="A65" s="386"/>
      <c r="B65" s="399"/>
      <c r="C65" s="433"/>
      <c r="D65" s="400"/>
      <c r="E65" s="151" t="s">
        <v>19</v>
      </c>
      <c r="F65" s="337">
        <v>669139.30000000005</v>
      </c>
      <c r="G65" s="337">
        <v>11254.88</v>
      </c>
      <c r="H65" s="337">
        <v>192732.67</v>
      </c>
      <c r="I65" s="338">
        <f t="shared" si="16"/>
        <v>181477.79</v>
      </c>
      <c r="J65" s="375">
        <f>H65/G65*100</f>
        <v>1712.4364720014785</v>
      </c>
      <c r="K65" s="375"/>
      <c r="L65" s="375"/>
      <c r="M65" s="394"/>
      <c r="N65" s="391"/>
      <c r="O65" s="323">
        <f t="shared" si="17"/>
        <v>28.803071348521897</v>
      </c>
      <c r="P65" s="20"/>
      <c r="Q65" s="20"/>
    </row>
    <row r="66" spans="1:17" s="8" customFormat="1" ht="195" customHeight="1" x14ac:dyDescent="0.9">
      <c r="A66" s="386"/>
      <c r="B66" s="399"/>
      <c r="C66" s="433"/>
      <c r="D66" s="400"/>
      <c r="E66" s="151" t="s">
        <v>20</v>
      </c>
      <c r="F66" s="337">
        <v>112915.37</v>
      </c>
      <c r="G66" s="337">
        <v>1391.05</v>
      </c>
      <c r="H66" s="348">
        <v>29575.77</v>
      </c>
      <c r="I66" s="338">
        <f t="shared" si="16"/>
        <v>28184.720000000001</v>
      </c>
      <c r="J66" s="375">
        <f>H66/G66*100</f>
        <v>2126.1471550267784</v>
      </c>
      <c r="K66" s="375"/>
      <c r="L66" s="375"/>
      <c r="M66" s="394"/>
      <c r="N66" s="391"/>
      <c r="O66" s="323">
        <f t="shared" si="17"/>
        <v>26.192864620644652</v>
      </c>
      <c r="P66" s="20"/>
      <c r="Q66" s="20"/>
    </row>
    <row r="67" spans="1:17" s="8" customFormat="1" ht="248.25" customHeight="1" x14ac:dyDescent="0.9">
      <c r="A67" s="386"/>
      <c r="B67" s="399"/>
      <c r="C67" s="433"/>
      <c r="D67" s="400"/>
      <c r="E67" s="152" t="s">
        <v>21</v>
      </c>
      <c r="F67" s="342">
        <v>0</v>
      </c>
      <c r="G67" s="348">
        <v>0</v>
      </c>
      <c r="H67" s="348">
        <v>0</v>
      </c>
      <c r="I67" s="346">
        <f t="shared" si="16"/>
        <v>0</v>
      </c>
      <c r="J67" s="375">
        <f t="shared" si="14"/>
        <v>0</v>
      </c>
      <c r="K67" s="375"/>
      <c r="L67" s="375"/>
      <c r="M67" s="394"/>
      <c r="N67" s="391"/>
      <c r="O67" s="323" t="e">
        <f t="shared" si="17"/>
        <v>#DIV/0!</v>
      </c>
      <c r="P67" s="20"/>
      <c r="Q67" s="20"/>
    </row>
    <row r="68" spans="1:17" s="8" customFormat="1" ht="168.75" customHeight="1" x14ac:dyDescent="0.9">
      <c r="A68" s="386"/>
      <c r="B68" s="399"/>
      <c r="C68" s="433"/>
      <c r="D68" s="400"/>
      <c r="E68" s="152" t="s">
        <v>22</v>
      </c>
      <c r="F68" s="342">
        <v>0</v>
      </c>
      <c r="G68" s="348">
        <v>0</v>
      </c>
      <c r="H68" s="348">
        <v>0</v>
      </c>
      <c r="I68" s="346">
        <f t="shared" si="16"/>
        <v>0</v>
      </c>
      <c r="J68" s="375">
        <f t="shared" si="14"/>
        <v>0</v>
      </c>
      <c r="K68" s="375"/>
      <c r="L68" s="375"/>
      <c r="M68" s="394"/>
      <c r="N68" s="391"/>
      <c r="O68" s="323" t="e">
        <f t="shared" si="17"/>
        <v>#DIV/0!</v>
      </c>
      <c r="P68" s="20"/>
      <c r="Q68" s="20"/>
    </row>
    <row r="69" spans="1:17" s="8" customFormat="1" ht="155.25" customHeight="1" x14ac:dyDescent="0.9">
      <c r="A69" s="386"/>
      <c r="B69" s="399"/>
      <c r="C69" s="432"/>
      <c r="D69" s="400"/>
      <c r="E69" s="153" t="s">
        <v>23</v>
      </c>
      <c r="F69" s="342">
        <v>0</v>
      </c>
      <c r="G69" s="342">
        <v>0</v>
      </c>
      <c r="H69" s="342">
        <v>0</v>
      </c>
      <c r="I69" s="346">
        <f t="shared" si="16"/>
        <v>0</v>
      </c>
      <c r="J69" s="375">
        <f t="shared" si="14"/>
        <v>0</v>
      </c>
      <c r="K69" s="375"/>
      <c r="L69" s="375"/>
      <c r="M69" s="394"/>
      <c r="N69" s="391"/>
      <c r="O69" s="323" t="e">
        <f t="shared" si="17"/>
        <v>#DIV/0!</v>
      </c>
      <c r="P69" s="20"/>
      <c r="Q69" s="20"/>
    </row>
    <row r="70" spans="1:17" s="8" customFormat="1" ht="181.5" customHeight="1" x14ac:dyDescent="0.9">
      <c r="A70" s="386">
        <v>9</v>
      </c>
      <c r="B70" s="399" t="s">
        <v>36</v>
      </c>
      <c r="C70" s="431"/>
      <c r="D70" s="400"/>
      <c r="E70" s="147" t="s">
        <v>17</v>
      </c>
      <c r="F70" s="334">
        <f>F71+F72+F73+F74+F76</f>
        <v>1558281.0999999999</v>
      </c>
      <c r="G70" s="334">
        <f>G71+G72+G73+G74+G76</f>
        <v>246774.91</v>
      </c>
      <c r="H70" s="335">
        <f>H71+H72+H73+H74+H76</f>
        <v>253127.19</v>
      </c>
      <c r="I70" s="334">
        <f>H70-G70</f>
        <v>6352.2799999999988</v>
      </c>
      <c r="J70" s="370">
        <f t="shared" ref="J70:J76" si="18">IF(H70=0,0,H70/G70*100)</f>
        <v>102.57411906259028</v>
      </c>
      <c r="K70" s="370"/>
      <c r="L70" s="370"/>
      <c r="M70" s="389">
        <v>15</v>
      </c>
      <c r="N70" s="390" t="s">
        <v>37</v>
      </c>
      <c r="O70" s="323">
        <f t="shared" si="17"/>
        <v>16.244000520830294</v>
      </c>
      <c r="P70" s="20"/>
      <c r="Q70" s="20"/>
    </row>
    <row r="71" spans="1:17" s="8" customFormat="1" ht="155.25" customHeight="1" x14ac:dyDescent="0.9">
      <c r="A71" s="386"/>
      <c r="B71" s="399"/>
      <c r="C71" s="433"/>
      <c r="D71" s="400"/>
      <c r="E71" s="151" t="s">
        <v>18</v>
      </c>
      <c r="F71" s="343">
        <v>61869</v>
      </c>
      <c r="G71" s="343">
        <v>27010.6</v>
      </c>
      <c r="H71" s="337">
        <v>27010.6</v>
      </c>
      <c r="I71" s="342">
        <f t="shared" ref="I71:I75" si="19">H71-G71</f>
        <v>0</v>
      </c>
      <c r="J71" s="375">
        <f t="shared" si="18"/>
        <v>100</v>
      </c>
      <c r="K71" s="375"/>
      <c r="L71" s="375"/>
      <c r="M71" s="389"/>
      <c r="N71" s="391"/>
      <c r="O71" s="323">
        <f t="shared" si="17"/>
        <v>43.657728426190822</v>
      </c>
      <c r="P71" s="20"/>
      <c r="Q71" s="20"/>
    </row>
    <row r="72" spans="1:17" s="8" customFormat="1" ht="173.25" customHeight="1" x14ac:dyDescent="0.9">
      <c r="A72" s="386"/>
      <c r="B72" s="399"/>
      <c r="C72" s="433"/>
      <c r="D72" s="400"/>
      <c r="E72" s="151" t="s">
        <v>19</v>
      </c>
      <c r="F72" s="343">
        <v>387270.99</v>
      </c>
      <c r="G72" s="343">
        <v>44591.68</v>
      </c>
      <c r="H72" s="337">
        <v>44591.68</v>
      </c>
      <c r="I72" s="342">
        <f t="shared" si="19"/>
        <v>0</v>
      </c>
      <c r="J72" s="375">
        <f t="shared" si="18"/>
        <v>100</v>
      </c>
      <c r="K72" s="375"/>
      <c r="L72" s="375"/>
      <c r="M72" s="389"/>
      <c r="N72" s="391"/>
      <c r="O72" s="323">
        <f t="shared" si="17"/>
        <v>11.514335220409874</v>
      </c>
      <c r="P72" s="20"/>
      <c r="Q72" s="20"/>
    </row>
    <row r="73" spans="1:17" s="8" customFormat="1" ht="173.25" customHeight="1" x14ac:dyDescent="0.9">
      <c r="A73" s="386"/>
      <c r="B73" s="399"/>
      <c r="C73" s="433"/>
      <c r="D73" s="400"/>
      <c r="E73" s="151" t="s">
        <v>20</v>
      </c>
      <c r="F73" s="343">
        <v>599717.41</v>
      </c>
      <c r="G73" s="343">
        <v>175172.63</v>
      </c>
      <c r="H73" s="337">
        <v>181524.91</v>
      </c>
      <c r="I73" s="338">
        <f>H73-G73</f>
        <v>6352.2799999999988</v>
      </c>
      <c r="J73" s="375">
        <f t="shared" si="18"/>
        <v>103.62629709903881</v>
      </c>
      <c r="K73" s="375"/>
      <c r="L73" s="375"/>
      <c r="M73" s="389"/>
      <c r="N73" s="391"/>
      <c r="O73" s="323">
        <f t="shared" si="17"/>
        <v>30.268407582164404</v>
      </c>
      <c r="P73" s="20"/>
      <c r="Q73" s="20"/>
    </row>
    <row r="74" spans="1:17" s="8" customFormat="1" ht="207.75" customHeight="1" x14ac:dyDescent="0.9">
      <c r="A74" s="386"/>
      <c r="B74" s="399"/>
      <c r="C74" s="433"/>
      <c r="D74" s="400"/>
      <c r="E74" s="152" t="s">
        <v>21</v>
      </c>
      <c r="F74" s="343">
        <v>0</v>
      </c>
      <c r="G74" s="343">
        <v>0</v>
      </c>
      <c r="H74" s="337">
        <v>0</v>
      </c>
      <c r="I74" s="342">
        <f t="shared" si="19"/>
        <v>0</v>
      </c>
      <c r="J74" s="375">
        <f t="shared" si="18"/>
        <v>0</v>
      </c>
      <c r="K74" s="375"/>
      <c r="L74" s="375"/>
      <c r="M74" s="389"/>
      <c r="N74" s="391"/>
      <c r="O74" s="323" t="e">
        <f t="shared" si="17"/>
        <v>#DIV/0!</v>
      </c>
      <c r="P74" s="20"/>
      <c r="Q74" s="20"/>
    </row>
    <row r="75" spans="1:17" s="8" customFormat="1" ht="188.25" customHeight="1" x14ac:dyDescent="0.9">
      <c r="A75" s="386"/>
      <c r="B75" s="399"/>
      <c r="C75" s="433"/>
      <c r="D75" s="400"/>
      <c r="E75" s="152" t="s">
        <v>22</v>
      </c>
      <c r="F75" s="343">
        <v>8570.82</v>
      </c>
      <c r="G75" s="343">
        <v>0</v>
      </c>
      <c r="H75" s="337">
        <v>0</v>
      </c>
      <c r="I75" s="342">
        <f t="shared" si="19"/>
        <v>0</v>
      </c>
      <c r="J75" s="375">
        <f t="shared" si="18"/>
        <v>0</v>
      </c>
      <c r="K75" s="375"/>
      <c r="L75" s="375"/>
      <c r="M75" s="389"/>
      <c r="N75" s="391"/>
      <c r="O75" s="323">
        <f t="shared" si="17"/>
        <v>0</v>
      </c>
      <c r="P75" s="20"/>
      <c r="Q75" s="20"/>
    </row>
    <row r="76" spans="1:17" s="8" customFormat="1" ht="186.75" customHeight="1" x14ac:dyDescent="0.9">
      <c r="A76" s="386"/>
      <c r="B76" s="399"/>
      <c r="C76" s="432"/>
      <c r="D76" s="400"/>
      <c r="E76" s="153" t="s">
        <v>23</v>
      </c>
      <c r="F76" s="343">
        <v>509423.7</v>
      </c>
      <c r="G76" s="360">
        <v>0</v>
      </c>
      <c r="H76" s="348">
        <v>0</v>
      </c>
      <c r="I76" s="350">
        <v>0</v>
      </c>
      <c r="J76" s="375">
        <f t="shared" si="18"/>
        <v>0</v>
      </c>
      <c r="K76" s="375"/>
      <c r="L76" s="375"/>
      <c r="M76" s="389"/>
      <c r="N76" s="391"/>
      <c r="O76" s="323">
        <f t="shared" si="17"/>
        <v>0</v>
      </c>
      <c r="P76" s="20"/>
      <c r="Q76" s="20"/>
    </row>
    <row r="77" spans="1:17" s="8" customFormat="1" ht="186" customHeight="1" x14ac:dyDescent="0.9">
      <c r="A77" s="386">
        <v>10</v>
      </c>
      <c r="B77" s="399" t="s">
        <v>38</v>
      </c>
      <c r="C77" s="431"/>
      <c r="D77" s="400"/>
      <c r="E77" s="147" t="s">
        <v>17</v>
      </c>
      <c r="F77" s="334">
        <f>F78+F79+F80+F83+F81</f>
        <v>2202.4</v>
      </c>
      <c r="G77" s="334">
        <f>G78+G79+G80+G83+G81</f>
        <v>722.64</v>
      </c>
      <c r="H77" s="335">
        <f>H78+H79+H80+H83+H81</f>
        <v>661.48</v>
      </c>
      <c r="I77" s="334">
        <f t="shared" ref="I77:I86" si="20">H77-G77</f>
        <v>-61.159999999999968</v>
      </c>
      <c r="J77" s="370">
        <f>IF(H77=0,0,H77/G77*100)</f>
        <v>91.536588065980297</v>
      </c>
      <c r="K77" s="370"/>
      <c r="L77" s="370"/>
      <c r="M77" s="389">
        <v>6</v>
      </c>
      <c r="N77" s="390" t="s">
        <v>39</v>
      </c>
      <c r="O77" s="323">
        <f t="shared" si="17"/>
        <v>30.034507809662188</v>
      </c>
      <c r="P77" s="20"/>
      <c r="Q77" s="20"/>
    </row>
    <row r="78" spans="1:17" s="8" customFormat="1" ht="194.25" customHeight="1" x14ac:dyDescent="0.9">
      <c r="A78" s="386"/>
      <c r="B78" s="399"/>
      <c r="C78" s="433"/>
      <c r="D78" s="400"/>
      <c r="E78" s="151" t="s">
        <v>18</v>
      </c>
      <c r="F78" s="328">
        <v>2.4</v>
      </c>
      <c r="G78" s="328">
        <v>1.02</v>
      </c>
      <c r="H78" s="337">
        <v>1.1200000000000001</v>
      </c>
      <c r="I78" s="342">
        <f t="shared" si="20"/>
        <v>0.10000000000000009</v>
      </c>
      <c r="J78" s="375">
        <f>IF(H78=0,0,H78/G78*100)</f>
        <v>109.80392156862746</v>
      </c>
      <c r="K78" s="375"/>
      <c r="L78" s="375"/>
      <c r="M78" s="389"/>
      <c r="N78" s="391"/>
      <c r="O78" s="323">
        <f t="shared" si="17"/>
        <v>46.666666666666671</v>
      </c>
      <c r="P78" s="20"/>
      <c r="Q78" s="20"/>
    </row>
    <row r="79" spans="1:17" s="8" customFormat="1" ht="194.25" customHeight="1" x14ac:dyDescent="0.9">
      <c r="A79" s="386"/>
      <c r="B79" s="399"/>
      <c r="C79" s="433"/>
      <c r="D79" s="400"/>
      <c r="E79" s="151" t="s">
        <v>19</v>
      </c>
      <c r="F79" s="328">
        <v>1910</v>
      </c>
      <c r="G79" s="328">
        <v>601.62</v>
      </c>
      <c r="H79" s="337">
        <v>608.16</v>
      </c>
      <c r="I79" s="338">
        <f t="shared" si="20"/>
        <v>6.5399999999999636</v>
      </c>
      <c r="J79" s="375">
        <f>IF(H79=0,0,H79/G79*100)</f>
        <v>101.0870649247033</v>
      </c>
      <c r="K79" s="375"/>
      <c r="L79" s="375"/>
      <c r="M79" s="389"/>
      <c r="N79" s="391"/>
      <c r="O79" s="323">
        <f t="shared" si="17"/>
        <v>31.840837696335079</v>
      </c>
      <c r="P79" s="20"/>
      <c r="Q79" s="20"/>
    </row>
    <row r="80" spans="1:17" s="8" customFormat="1" ht="159" customHeight="1" x14ac:dyDescent="0.9">
      <c r="A80" s="386"/>
      <c r="B80" s="399"/>
      <c r="C80" s="433"/>
      <c r="D80" s="400"/>
      <c r="E80" s="151" t="s">
        <v>20</v>
      </c>
      <c r="F80" s="328">
        <v>290</v>
      </c>
      <c r="G80" s="328">
        <v>120</v>
      </c>
      <c r="H80" s="337">
        <v>52.2</v>
      </c>
      <c r="I80" s="338">
        <f t="shared" si="20"/>
        <v>-67.8</v>
      </c>
      <c r="J80" s="375">
        <f>IF(H80=0,0,H80/G80*100)</f>
        <v>43.5</v>
      </c>
      <c r="K80" s="375"/>
      <c r="L80" s="375"/>
      <c r="M80" s="389"/>
      <c r="N80" s="391"/>
      <c r="O80" s="323">
        <f t="shared" si="17"/>
        <v>18.000000000000004</v>
      </c>
      <c r="P80" s="20"/>
      <c r="Q80" s="20"/>
    </row>
    <row r="81" spans="1:17" s="8" customFormat="1" ht="228.75" customHeight="1" x14ac:dyDescent="0.9">
      <c r="A81" s="386"/>
      <c r="B81" s="399"/>
      <c r="C81" s="433"/>
      <c r="D81" s="400"/>
      <c r="E81" s="152" t="s">
        <v>21</v>
      </c>
      <c r="F81" s="328">
        <v>0</v>
      </c>
      <c r="G81" s="328">
        <v>0</v>
      </c>
      <c r="H81" s="337">
        <v>0</v>
      </c>
      <c r="I81" s="342">
        <f t="shared" si="20"/>
        <v>0</v>
      </c>
      <c r="J81" s="375">
        <f>IF(H81=0,0,H81/G81*100)</f>
        <v>0</v>
      </c>
      <c r="K81" s="375"/>
      <c r="L81" s="375"/>
      <c r="M81" s="389"/>
      <c r="N81" s="391"/>
      <c r="O81" s="323" t="e">
        <f t="shared" si="17"/>
        <v>#DIV/0!</v>
      </c>
      <c r="P81" s="20"/>
      <c r="Q81" s="20"/>
    </row>
    <row r="82" spans="1:17" s="8" customFormat="1" ht="232.5" customHeight="1" x14ac:dyDescent="0.9">
      <c r="A82" s="386"/>
      <c r="B82" s="399"/>
      <c r="C82" s="433"/>
      <c r="D82" s="400"/>
      <c r="E82" s="152" t="s">
        <v>22</v>
      </c>
      <c r="F82" s="328">
        <v>0</v>
      </c>
      <c r="G82" s="328">
        <v>0</v>
      </c>
      <c r="H82" s="337">
        <v>0</v>
      </c>
      <c r="I82" s="342">
        <f t="shared" si="20"/>
        <v>0</v>
      </c>
      <c r="J82" s="375">
        <v>0</v>
      </c>
      <c r="K82" s="375"/>
      <c r="L82" s="375"/>
      <c r="M82" s="389"/>
      <c r="N82" s="391"/>
      <c r="O82" s="323" t="e">
        <f t="shared" si="17"/>
        <v>#DIV/0!</v>
      </c>
      <c r="P82" s="20"/>
      <c r="Q82" s="20"/>
    </row>
    <row r="83" spans="1:17" s="8" customFormat="1" ht="128.25" customHeight="1" x14ac:dyDescent="0.9">
      <c r="A83" s="386"/>
      <c r="B83" s="399"/>
      <c r="C83" s="432"/>
      <c r="D83" s="400"/>
      <c r="E83" s="153" t="s">
        <v>23</v>
      </c>
      <c r="F83" s="341">
        <v>0</v>
      </c>
      <c r="G83" s="338">
        <v>0</v>
      </c>
      <c r="H83" s="337">
        <v>0</v>
      </c>
      <c r="I83" s="342">
        <f t="shared" si="20"/>
        <v>0</v>
      </c>
      <c r="J83" s="375">
        <f t="shared" ref="J83:J113" si="21">IF(H83=0,0,H83/G83*100)</f>
        <v>0</v>
      </c>
      <c r="K83" s="375"/>
      <c r="L83" s="375"/>
      <c r="M83" s="389"/>
      <c r="N83" s="391"/>
      <c r="O83" s="323" t="e">
        <f t="shared" si="17"/>
        <v>#DIV/0!</v>
      </c>
      <c r="P83" s="20"/>
      <c r="Q83" s="20"/>
    </row>
    <row r="84" spans="1:17" s="8" customFormat="1" ht="177.75" customHeight="1" x14ac:dyDescent="0.9">
      <c r="A84" s="386">
        <v>11</v>
      </c>
      <c r="B84" s="399" t="s">
        <v>40</v>
      </c>
      <c r="C84" s="431"/>
      <c r="D84" s="400"/>
      <c r="E84" s="147" t="s">
        <v>17</v>
      </c>
      <c r="F84" s="334">
        <f>F85+F86+F87+F90+F88</f>
        <v>30531.22</v>
      </c>
      <c r="G84" s="334">
        <f t="shared" ref="G84" si="22">G85+G86+G87+G90+G88</f>
        <v>12790.79</v>
      </c>
      <c r="H84" s="335">
        <f>H85+H86+H87+H90+H88</f>
        <v>10458.629999999999</v>
      </c>
      <c r="I84" s="334">
        <f t="shared" si="20"/>
        <v>-2332.1600000000017</v>
      </c>
      <c r="J84" s="370">
        <f t="shared" si="21"/>
        <v>81.766880700879298</v>
      </c>
      <c r="K84" s="370"/>
      <c r="L84" s="370"/>
      <c r="M84" s="389">
        <v>6</v>
      </c>
      <c r="N84" s="401" t="s">
        <v>66</v>
      </c>
      <c r="O84" s="323">
        <f t="shared" si="17"/>
        <v>34.255525982911919</v>
      </c>
      <c r="P84" s="20"/>
      <c r="Q84" s="20"/>
    </row>
    <row r="85" spans="1:17" s="8" customFormat="1" ht="163.5" customHeight="1" x14ac:dyDescent="0.9">
      <c r="A85" s="386"/>
      <c r="B85" s="399"/>
      <c r="C85" s="433"/>
      <c r="D85" s="400"/>
      <c r="E85" s="151" t="s">
        <v>18</v>
      </c>
      <c r="F85" s="346">
        <v>0</v>
      </c>
      <c r="G85" s="346">
        <v>0</v>
      </c>
      <c r="H85" s="342">
        <v>0</v>
      </c>
      <c r="I85" s="350">
        <f t="shared" si="20"/>
        <v>0</v>
      </c>
      <c r="J85" s="375">
        <f t="shared" si="21"/>
        <v>0</v>
      </c>
      <c r="K85" s="375"/>
      <c r="L85" s="375"/>
      <c r="M85" s="389"/>
      <c r="N85" s="401"/>
      <c r="O85" s="323" t="e">
        <f t="shared" si="17"/>
        <v>#DIV/0!</v>
      </c>
      <c r="P85" s="20"/>
      <c r="Q85" s="20"/>
    </row>
    <row r="86" spans="1:17" s="8" customFormat="1" ht="154.5" customHeight="1" x14ac:dyDescent="0.9">
      <c r="A86" s="386"/>
      <c r="B86" s="399"/>
      <c r="C86" s="433"/>
      <c r="D86" s="400"/>
      <c r="E86" s="151" t="s">
        <v>19</v>
      </c>
      <c r="F86" s="361">
        <v>0</v>
      </c>
      <c r="G86" s="362">
        <v>0</v>
      </c>
      <c r="H86" s="342">
        <v>0</v>
      </c>
      <c r="I86" s="342">
        <f t="shared" si="20"/>
        <v>0</v>
      </c>
      <c r="J86" s="375">
        <f t="shared" si="21"/>
        <v>0</v>
      </c>
      <c r="K86" s="375"/>
      <c r="L86" s="375"/>
      <c r="M86" s="389"/>
      <c r="N86" s="401"/>
      <c r="O86" s="323" t="e">
        <f t="shared" si="17"/>
        <v>#DIV/0!</v>
      </c>
      <c r="P86" s="20"/>
      <c r="Q86" s="20"/>
    </row>
    <row r="87" spans="1:17" s="8" customFormat="1" ht="172.5" customHeight="1" x14ac:dyDescent="0.9">
      <c r="A87" s="386"/>
      <c r="B87" s="399"/>
      <c r="C87" s="433"/>
      <c r="D87" s="400"/>
      <c r="E87" s="151" t="s">
        <v>20</v>
      </c>
      <c r="F87" s="338">
        <v>28897.22</v>
      </c>
      <c r="G87" s="338">
        <v>12790.79</v>
      </c>
      <c r="H87" s="337">
        <v>10458.629999999999</v>
      </c>
      <c r="I87" s="338">
        <f>H87-G87</f>
        <v>-2332.1600000000017</v>
      </c>
      <c r="J87" s="375">
        <f t="shared" si="21"/>
        <v>81.766880700879298</v>
      </c>
      <c r="K87" s="375"/>
      <c r="L87" s="375"/>
      <c r="M87" s="389"/>
      <c r="N87" s="401"/>
      <c r="O87" s="323">
        <f t="shared" si="17"/>
        <v>36.192512636163613</v>
      </c>
      <c r="P87" s="20"/>
      <c r="Q87" s="20"/>
    </row>
    <row r="88" spans="1:17" s="8" customFormat="1" ht="249.75" customHeight="1" x14ac:dyDescent="0.9">
      <c r="A88" s="386"/>
      <c r="B88" s="399"/>
      <c r="C88" s="433"/>
      <c r="D88" s="400"/>
      <c r="E88" s="152" t="s">
        <v>21</v>
      </c>
      <c r="F88" s="338">
        <v>0</v>
      </c>
      <c r="G88" s="338">
        <v>0</v>
      </c>
      <c r="H88" s="337">
        <v>0</v>
      </c>
      <c r="I88" s="346">
        <v>0</v>
      </c>
      <c r="J88" s="375">
        <f t="shared" si="21"/>
        <v>0</v>
      </c>
      <c r="K88" s="375"/>
      <c r="L88" s="375"/>
      <c r="M88" s="389"/>
      <c r="N88" s="401"/>
      <c r="O88" s="323" t="e">
        <f t="shared" si="17"/>
        <v>#DIV/0!</v>
      </c>
      <c r="P88" s="20"/>
      <c r="Q88" s="20"/>
    </row>
    <row r="89" spans="1:17" s="8" customFormat="1" ht="173.25" customHeight="1" x14ac:dyDescent="0.9">
      <c r="A89" s="386"/>
      <c r="B89" s="399"/>
      <c r="C89" s="433"/>
      <c r="D89" s="400"/>
      <c r="E89" s="152" t="s">
        <v>22</v>
      </c>
      <c r="F89" s="359">
        <v>0</v>
      </c>
      <c r="G89" s="359">
        <v>0</v>
      </c>
      <c r="H89" s="348">
        <v>0</v>
      </c>
      <c r="I89" s="346">
        <f>H89-G89</f>
        <v>0</v>
      </c>
      <c r="J89" s="375">
        <f t="shared" si="21"/>
        <v>0</v>
      </c>
      <c r="K89" s="375"/>
      <c r="L89" s="375"/>
      <c r="M89" s="389"/>
      <c r="N89" s="401"/>
      <c r="O89" s="323" t="e">
        <f t="shared" si="17"/>
        <v>#DIV/0!</v>
      </c>
      <c r="P89" s="20"/>
      <c r="Q89" s="20"/>
    </row>
    <row r="90" spans="1:17" s="8" customFormat="1" ht="143.25" customHeight="1" x14ac:dyDescent="0.9">
      <c r="A90" s="386"/>
      <c r="B90" s="399"/>
      <c r="C90" s="432"/>
      <c r="D90" s="400"/>
      <c r="E90" s="153" t="s">
        <v>23</v>
      </c>
      <c r="F90" s="338">
        <v>1634</v>
      </c>
      <c r="G90" s="359">
        <v>0</v>
      </c>
      <c r="H90" s="348">
        <v>0</v>
      </c>
      <c r="I90" s="342">
        <f>H90-G90</f>
        <v>0</v>
      </c>
      <c r="J90" s="375">
        <f t="shared" si="21"/>
        <v>0</v>
      </c>
      <c r="K90" s="375"/>
      <c r="L90" s="375"/>
      <c r="M90" s="389"/>
      <c r="N90" s="401"/>
      <c r="O90" s="323">
        <f t="shared" si="17"/>
        <v>0</v>
      </c>
      <c r="P90" s="20"/>
      <c r="Q90" s="20"/>
    </row>
    <row r="91" spans="1:17" s="8" customFormat="1" ht="197.25" customHeight="1" x14ac:dyDescent="0.9">
      <c r="A91" s="386">
        <v>12</v>
      </c>
      <c r="B91" s="399" t="s">
        <v>56</v>
      </c>
      <c r="C91" s="431"/>
      <c r="D91" s="400"/>
      <c r="E91" s="147" t="s">
        <v>17</v>
      </c>
      <c r="F91" s="334">
        <f>F92+F93+F94+F97+F95</f>
        <v>357556.01551999996</v>
      </c>
      <c r="G91" s="334">
        <f>G92+G93+G94+G97+G95</f>
        <v>9928.1</v>
      </c>
      <c r="H91" s="335">
        <f>H92+H93+H94+H97+H95</f>
        <v>8664.1200000000008</v>
      </c>
      <c r="I91" s="334">
        <f t="shared" ref="I91:I98" si="23">H91-G91</f>
        <v>-1263.9799999999996</v>
      </c>
      <c r="J91" s="370">
        <f t="shared" si="21"/>
        <v>87.26866167746094</v>
      </c>
      <c r="K91" s="370"/>
      <c r="L91" s="370"/>
      <c r="M91" s="389">
        <v>6</v>
      </c>
      <c r="N91" s="402" t="s">
        <v>34</v>
      </c>
      <c r="O91" s="323">
        <f t="shared" si="17"/>
        <v>2.4231503943234234</v>
      </c>
      <c r="P91" s="20"/>
      <c r="Q91" s="20"/>
    </row>
    <row r="92" spans="1:17" s="8" customFormat="1" ht="130.5" customHeight="1" x14ac:dyDescent="0.9">
      <c r="A92" s="386"/>
      <c r="B92" s="399"/>
      <c r="C92" s="433"/>
      <c r="D92" s="400"/>
      <c r="E92" s="151" t="s">
        <v>18</v>
      </c>
      <c r="F92" s="338">
        <v>0</v>
      </c>
      <c r="G92" s="338">
        <v>0</v>
      </c>
      <c r="H92" s="337">
        <v>0</v>
      </c>
      <c r="I92" s="339">
        <f t="shared" si="23"/>
        <v>0</v>
      </c>
      <c r="J92" s="374">
        <f t="shared" si="21"/>
        <v>0</v>
      </c>
      <c r="K92" s="374"/>
      <c r="L92" s="374"/>
      <c r="M92" s="389"/>
      <c r="N92" s="403"/>
      <c r="O92" s="323" t="e">
        <f t="shared" si="17"/>
        <v>#DIV/0!</v>
      </c>
      <c r="P92" s="20"/>
      <c r="Q92" s="20"/>
    </row>
    <row r="93" spans="1:17" s="8" customFormat="1" ht="183.75" customHeight="1" x14ac:dyDescent="0.9">
      <c r="A93" s="386"/>
      <c r="B93" s="399"/>
      <c r="C93" s="433"/>
      <c r="D93" s="400"/>
      <c r="E93" s="151" t="s">
        <v>19</v>
      </c>
      <c r="F93" s="328">
        <v>95</v>
      </c>
      <c r="G93" s="328">
        <v>72</v>
      </c>
      <c r="H93" s="337">
        <v>72</v>
      </c>
      <c r="I93" s="338">
        <f t="shared" si="23"/>
        <v>0</v>
      </c>
      <c r="J93" s="374">
        <f t="shared" si="21"/>
        <v>100</v>
      </c>
      <c r="K93" s="374"/>
      <c r="L93" s="374"/>
      <c r="M93" s="389"/>
      <c r="N93" s="403"/>
      <c r="O93" s="323">
        <f t="shared" si="17"/>
        <v>75.789473684210535</v>
      </c>
      <c r="P93" s="20"/>
      <c r="Q93" s="20"/>
    </row>
    <row r="94" spans="1:17" s="8" customFormat="1" ht="165.75" customHeight="1" x14ac:dyDescent="0.9">
      <c r="A94" s="386"/>
      <c r="B94" s="399"/>
      <c r="C94" s="433"/>
      <c r="D94" s="400"/>
      <c r="E94" s="151" t="s">
        <v>20</v>
      </c>
      <c r="F94" s="328">
        <v>29952.285520000001</v>
      </c>
      <c r="G94" s="328">
        <v>9856.1</v>
      </c>
      <c r="H94" s="337">
        <v>8592.1200000000008</v>
      </c>
      <c r="I94" s="338">
        <f t="shared" si="23"/>
        <v>-1263.9799999999996</v>
      </c>
      <c r="J94" s="374">
        <f t="shared" si="21"/>
        <v>87.175657714511829</v>
      </c>
      <c r="K94" s="374"/>
      <c r="L94" s="374"/>
      <c r="M94" s="389"/>
      <c r="N94" s="403"/>
      <c r="O94" s="323">
        <f t="shared" si="17"/>
        <v>28.686024624941542</v>
      </c>
      <c r="P94" s="20"/>
      <c r="Q94" s="20"/>
    </row>
    <row r="95" spans="1:17" s="8" customFormat="1" ht="234.75" customHeight="1" x14ac:dyDescent="0.9">
      <c r="A95" s="386"/>
      <c r="B95" s="399"/>
      <c r="C95" s="433"/>
      <c r="D95" s="400"/>
      <c r="E95" s="152" t="s">
        <v>21</v>
      </c>
      <c r="F95" s="328">
        <v>0</v>
      </c>
      <c r="G95" s="328">
        <v>0</v>
      </c>
      <c r="H95" s="337">
        <v>0</v>
      </c>
      <c r="I95" s="339">
        <f t="shared" si="23"/>
        <v>0</v>
      </c>
      <c r="J95" s="374">
        <f t="shared" si="21"/>
        <v>0</v>
      </c>
      <c r="K95" s="374"/>
      <c r="L95" s="374"/>
      <c r="M95" s="389"/>
      <c r="N95" s="403"/>
      <c r="O95" s="323" t="e">
        <f t="shared" si="17"/>
        <v>#DIV/0!</v>
      </c>
      <c r="P95" s="20"/>
      <c r="Q95" s="20"/>
    </row>
    <row r="96" spans="1:17" s="8" customFormat="1" ht="174.75" customHeight="1" x14ac:dyDescent="0.9">
      <c r="A96" s="386"/>
      <c r="B96" s="399"/>
      <c r="C96" s="433"/>
      <c r="D96" s="400"/>
      <c r="E96" s="152" t="s">
        <v>22</v>
      </c>
      <c r="F96" s="328">
        <v>0</v>
      </c>
      <c r="G96" s="328">
        <v>0</v>
      </c>
      <c r="H96" s="337">
        <v>0</v>
      </c>
      <c r="I96" s="339">
        <f t="shared" si="23"/>
        <v>0</v>
      </c>
      <c r="J96" s="374">
        <f t="shared" si="21"/>
        <v>0</v>
      </c>
      <c r="K96" s="374"/>
      <c r="L96" s="374"/>
      <c r="M96" s="389"/>
      <c r="N96" s="403"/>
      <c r="O96" s="323" t="e">
        <f t="shared" si="17"/>
        <v>#DIV/0!</v>
      </c>
      <c r="P96" s="20"/>
      <c r="Q96" s="20"/>
    </row>
    <row r="97" spans="1:19" s="8" customFormat="1" ht="192.75" customHeight="1" x14ac:dyDescent="0.9">
      <c r="A97" s="386"/>
      <c r="B97" s="399"/>
      <c r="C97" s="432"/>
      <c r="D97" s="400"/>
      <c r="E97" s="153" t="s">
        <v>23</v>
      </c>
      <c r="F97" s="328">
        <v>327508.73</v>
      </c>
      <c r="G97" s="328">
        <v>0</v>
      </c>
      <c r="H97" s="337">
        <v>0</v>
      </c>
      <c r="I97" s="337">
        <f t="shared" si="23"/>
        <v>0</v>
      </c>
      <c r="J97" s="374">
        <f t="shared" si="21"/>
        <v>0</v>
      </c>
      <c r="K97" s="374"/>
      <c r="L97" s="374"/>
      <c r="M97" s="389"/>
      <c r="N97" s="403"/>
      <c r="O97" s="323">
        <f t="shared" si="17"/>
        <v>0</v>
      </c>
      <c r="P97" s="20"/>
      <c r="Q97" s="20"/>
    </row>
    <row r="98" spans="1:19" s="8" customFormat="1" ht="230.25" customHeight="1" x14ac:dyDescent="0.9">
      <c r="A98" s="386">
        <v>13</v>
      </c>
      <c r="B98" s="399" t="s">
        <v>41</v>
      </c>
      <c r="C98" s="431"/>
      <c r="D98" s="400"/>
      <c r="E98" s="147" t="s">
        <v>17</v>
      </c>
      <c r="F98" s="334">
        <f>F99+F100+F101+F102+F104</f>
        <v>94214.019799999995</v>
      </c>
      <c r="G98" s="334">
        <f>G99+G100+G101+G102+G104</f>
        <v>33746.69</v>
      </c>
      <c r="H98" s="335">
        <f>H99+H100+H101+H102+H104</f>
        <v>28586.01</v>
      </c>
      <c r="I98" s="335">
        <f t="shared" si="23"/>
        <v>-5160.6800000000039</v>
      </c>
      <c r="J98" s="370">
        <f t="shared" si="21"/>
        <v>84.707596507983439</v>
      </c>
      <c r="K98" s="370"/>
      <c r="L98" s="370"/>
      <c r="M98" s="389">
        <v>5</v>
      </c>
      <c r="N98" s="398" t="s">
        <v>42</v>
      </c>
      <c r="O98" s="323">
        <f t="shared" si="17"/>
        <v>30.34156706261248</v>
      </c>
      <c r="P98" s="20"/>
      <c r="Q98" s="20"/>
      <c r="S98" s="336"/>
    </row>
    <row r="99" spans="1:19" s="8" customFormat="1" ht="174.75" customHeight="1" x14ac:dyDescent="0.9">
      <c r="A99" s="386"/>
      <c r="B99" s="399"/>
      <c r="C99" s="433"/>
      <c r="D99" s="400"/>
      <c r="E99" s="151" t="s">
        <v>18</v>
      </c>
      <c r="F99" s="338">
        <v>0</v>
      </c>
      <c r="G99" s="338">
        <v>0</v>
      </c>
      <c r="H99" s="337">
        <v>0</v>
      </c>
      <c r="I99" s="338">
        <v>0</v>
      </c>
      <c r="J99" s="374">
        <f t="shared" si="21"/>
        <v>0</v>
      </c>
      <c r="K99" s="374"/>
      <c r="L99" s="374"/>
      <c r="M99" s="389"/>
      <c r="N99" s="398"/>
      <c r="O99" s="323" t="e">
        <f t="shared" si="17"/>
        <v>#DIV/0!</v>
      </c>
      <c r="P99" s="20"/>
      <c r="Q99" s="20"/>
    </row>
    <row r="100" spans="1:19" s="8" customFormat="1" ht="170.25" customHeight="1" x14ac:dyDescent="0.9">
      <c r="A100" s="386"/>
      <c r="B100" s="399"/>
      <c r="C100" s="433"/>
      <c r="D100" s="400"/>
      <c r="E100" s="151" t="s">
        <v>19</v>
      </c>
      <c r="F100" s="338">
        <v>5239.7</v>
      </c>
      <c r="G100" s="338">
        <v>0</v>
      </c>
      <c r="H100" s="337">
        <v>0</v>
      </c>
      <c r="I100" s="338">
        <v>0</v>
      </c>
      <c r="J100" s="374">
        <f t="shared" si="21"/>
        <v>0</v>
      </c>
      <c r="K100" s="374"/>
      <c r="L100" s="374"/>
      <c r="M100" s="389"/>
      <c r="N100" s="398"/>
      <c r="O100" s="323">
        <f t="shared" si="17"/>
        <v>0</v>
      </c>
      <c r="P100" s="20"/>
      <c r="Q100" s="20"/>
    </row>
    <row r="101" spans="1:19" s="8" customFormat="1" ht="179.25" customHeight="1" x14ac:dyDescent="0.9">
      <c r="A101" s="386"/>
      <c r="B101" s="399"/>
      <c r="C101" s="433"/>
      <c r="D101" s="400"/>
      <c r="E101" s="151" t="s">
        <v>20</v>
      </c>
      <c r="F101" s="363">
        <v>64885.31</v>
      </c>
      <c r="G101" s="363">
        <v>33746.69</v>
      </c>
      <c r="H101" s="337">
        <v>28586.01</v>
      </c>
      <c r="I101" s="338">
        <f>H101-G101</f>
        <v>-5160.6800000000039</v>
      </c>
      <c r="J101" s="374">
        <f t="shared" si="21"/>
        <v>84.707596507983439</v>
      </c>
      <c r="K101" s="374"/>
      <c r="L101" s="374"/>
      <c r="M101" s="389"/>
      <c r="N101" s="398"/>
      <c r="O101" s="323">
        <f t="shared" si="17"/>
        <v>44.056212415414215</v>
      </c>
      <c r="P101" s="20"/>
      <c r="Q101" s="20"/>
    </row>
    <row r="102" spans="1:19" s="8" customFormat="1" ht="183" customHeight="1" x14ac:dyDescent="0.9">
      <c r="A102" s="386"/>
      <c r="B102" s="399"/>
      <c r="C102" s="433"/>
      <c r="D102" s="400"/>
      <c r="E102" s="152" t="s">
        <v>21</v>
      </c>
      <c r="F102" s="363">
        <v>0</v>
      </c>
      <c r="G102" s="363">
        <v>0</v>
      </c>
      <c r="H102" s="337">
        <v>0</v>
      </c>
      <c r="I102" s="363">
        <v>0</v>
      </c>
      <c r="J102" s="374">
        <f t="shared" si="21"/>
        <v>0</v>
      </c>
      <c r="K102" s="374"/>
      <c r="L102" s="374"/>
      <c r="M102" s="389"/>
      <c r="N102" s="398"/>
      <c r="O102" s="323" t="e">
        <f t="shared" si="17"/>
        <v>#DIV/0!</v>
      </c>
      <c r="P102" s="20"/>
      <c r="Q102" s="20"/>
    </row>
    <row r="103" spans="1:19" s="8" customFormat="1" ht="165.75" customHeight="1" x14ac:dyDescent="0.9">
      <c r="A103" s="386"/>
      <c r="B103" s="399"/>
      <c r="C103" s="433"/>
      <c r="D103" s="400"/>
      <c r="E103" s="152" t="s">
        <v>22</v>
      </c>
      <c r="F103" s="363">
        <v>0</v>
      </c>
      <c r="G103" s="363">
        <v>0</v>
      </c>
      <c r="H103" s="337">
        <v>0</v>
      </c>
      <c r="I103" s="363">
        <v>0</v>
      </c>
      <c r="J103" s="374">
        <f t="shared" si="21"/>
        <v>0</v>
      </c>
      <c r="K103" s="374"/>
      <c r="L103" s="374"/>
      <c r="M103" s="389"/>
      <c r="N103" s="398"/>
      <c r="O103" s="323" t="e">
        <f t="shared" si="17"/>
        <v>#DIV/0!</v>
      </c>
      <c r="P103" s="20"/>
      <c r="Q103" s="20"/>
    </row>
    <row r="104" spans="1:19" s="8" customFormat="1" ht="130.5" customHeight="1" x14ac:dyDescent="0.9">
      <c r="A104" s="386"/>
      <c r="B104" s="399"/>
      <c r="C104" s="432"/>
      <c r="D104" s="400"/>
      <c r="E104" s="153" t="s">
        <v>23</v>
      </c>
      <c r="F104" s="363">
        <v>24089.0098</v>
      </c>
      <c r="G104" s="363">
        <v>0</v>
      </c>
      <c r="H104" s="337">
        <v>0</v>
      </c>
      <c r="I104" s="363">
        <v>0</v>
      </c>
      <c r="J104" s="374">
        <f t="shared" si="21"/>
        <v>0</v>
      </c>
      <c r="K104" s="374"/>
      <c r="L104" s="374"/>
      <c r="M104" s="389"/>
      <c r="N104" s="398"/>
      <c r="O104" s="323">
        <f t="shared" si="17"/>
        <v>0</v>
      </c>
      <c r="P104" s="20"/>
      <c r="Q104" s="20"/>
    </row>
    <row r="105" spans="1:19" s="8" customFormat="1" ht="228" customHeight="1" x14ac:dyDescent="0.9">
      <c r="A105" s="386">
        <v>14</v>
      </c>
      <c r="B105" s="399" t="s">
        <v>43</v>
      </c>
      <c r="C105" s="431"/>
      <c r="D105" s="400">
        <v>7</v>
      </c>
      <c r="E105" s="147" t="s">
        <v>17</v>
      </c>
      <c r="F105" s="334">
        <f>F106+F107+F108+F109+F111</f>
        <v>4549.6899999999996</v>
      </c>
      <c r="G105" s="334">
        <f t="shared" ref="G105:I105" si="24">G106+G107+G108+G109+G111</f>
        <v>2993.1899999999996</v>
      </c>
      <c r="H105" s="334">
        <f t="shared" si="24"/>
        <v>2993.1899999999996</v>
      </c>
      <c r="I105" s="334">
        <f t="shared" si="24"/>
        <v>0</v>
      </c>
      <c r="J105" s="370">
        <f>H105/G105*100</f>
        <v>100</v>
      </c>
      <c r="K105" s="370"/>
      <c r="L105" s="370"/>
      <c r="M105" s="389">
        <v>6</v>
      </c>
      <c r="N105" s="390" t="s">
        <v>76</v>
      </c>
      <c r="O105" s="323">
        <f t="shared" si="17"/>
        <v>65.788877923550842</v>
      </c>
      <c r="P105" s="20"/>
      <c r="Q105" s="20"/>
    </row>
    <row r="106" spans="1:19" s="8" customFormat="1" ht="147" customHeight="1" x14ac:dyDescent="0.9">
      <c r="A106" s="386"/>
      <c r="B106" s="399"/>
      <c r="C106" s="433"/>
      <c r="D106" s="400"/>
      <c r="E106" s="151" t="s">
        <v>18</v>
      </c>
      <c r="F106" s="346">
        <v>0</v>
      </c>
      <c r="G106" s="346">
        <v>0</v>
      </c>
      <c r="H106" s="342">
        <v>0</v>
      </c>
      <c r="I106" s="364">
        <f t="shared" ref="I106:I116" si="25">H106-G106</f>
        <v>0</v>
      </c>
      <c r="J106" s="374">
        <f t="shared" si="21"/>
        <v>0</v>
      </c>
      <c r="K106" s="374"/>
      <c r="L106" s="374"/>
      <c r="M106" s="389"/>
      <c r="N106" s="391"/>
      <c r="O106" s="323" t="e">
        <f t="shared" si="17"/>
        <v>#DIV/0!</v>
      </c>
      <c r="P106" s="20"/>
      <c r="Q106" s="20"/>
    </row>
    <row r="107" spans="1:19" s="8" customFormat="1" ht="169.5" customHeight="1" x14ac:dyDescent="0.9">
      <c r="A107" s="386"/>
      <c r="B107" s="399"/>
      <c r="C107" s="433"/>
      <c r="D107" s="400"/>
      <c r="E107" s="151" t="s">
        <v>19</v>
      </c>
      <c r="F107" s="363">
        <v>2332.1999999999998</v>
      </c>
      <c r="G107" s="346">
        <v>2332.1999999999998</v>
      </c>
      <c r="H107" s="342">
        <v>2332.1999999999998</v>
      </c>
      <c r="I107" s="364">
        <f t="shared" si="25"/>
        <v>0</v>
      </c>
      <c r="J107" s="374">
        <f>H107/G107*100</f>
        <v>100</v>
      </c>
      <c r="K107" s="374"/>
      <c r="L107" s="374"/>
      <c r="M107" s="389"/>
      <c r="N107" s="391"/>
      <c r="O107" s="323">
        <f t="shared" si="17"/>
        <v>100</v>
      </c>
      <c r="P107" s="20"/>
      <c r="Q107" s="20"/>
    </row>
    <row r="108" spans="1:19" s="8" customFormat="1" ht="169.5" customHeight="1" x14ac:dyDescent="0.9">
      <c r="A108" s="386"/>
      <c r="B108" s="399"/>
      <c r="C108" s="433"/>
      <c r="D108" s="400"/>
      <c r="E108" s="151" t="s">
        <v>20</v>
      </c>
      <c r="F108" s="363">
        <v>2217.4899999999998</v>
      </c>
      <c r="G108" s="346">
        <v>660.99</v>
      </c>
      <c r="H108" s="342">
        <v>660.99</v>
      </c>
      <c r="I108" s="364">
        <f t="shared" si="25"/>
        <v>0</v>
      </c>
      <c r="J108" s="374">
        <f t="shared" si="21"/>
        <v>100</v>
      </c>
      <c r="K108" s="374"/>
      <c r="L108" s="374"/>
      <c r="M108" s="389"/>
      <c r="N108" s="391"/>
      <c r="O108" s="323">
        <f t="shared" si="17"/>
        <v>29.80802619177539</v>
      </c>
      <c r="P108" s="20"/>
      <c r="Q108" s="20"/>
    </row>
    <row r="109" spans="1:19" s="8" customFormat="1" ht="231" customHeight="1" x14ac:dyDescent="0.9">
      <c r="A109" s="386"/>
      <c r="B109" s="399"/>
      <c r="C109" s="433"/>
      <c r="D109" s="400"/>
      <c r="E109" s="152" t="s">
        <v>21</v>
      </c>
      <c r="F109" s="341">
        <v>0</v>
      </c>
      <c r="G109" s="338">
        <v>0</v>
      </c>
      <c r="H109" s="337">
        <v>0</v>
      </c>
      <c r="I109" s="364">
        <f t="shared" si="25"/>
        <v>0</v>
      </c>
      <c r="J109" s="374">
        <f t="shared" si="21"/>
        <v>0</v>
      </c>
      <c r="K109" s="374"/>
      <c r="L109" s="374"/>
      <c r="M109" s="389"/>
      <c r="N109" s="391"/>
      <c r="O109" s="323" t="e">
        <f t="shared" si="17"/>
        <v>#DIV/0!</v>
      </c>
      <c r="P109" s="20"/>
      <c r="Q109" s="20"/>
    </row>
    <row r="110" spans="1:19" s="8" customFormat="1" ht="198" customHeight="1" x14ac:dyDescent="0.9">
      <c r="A110" s="386"/>
      <c r="B110" s="399"/>
      <c r="C110" s="433"/>
      <c r="D110" s="400"/>
      <c r="E110" s="152" t="s">
        <v>22</v>
      </c>
      <c r="F110" s="341">
        <v>0</v>
      </c>
      <c r="G110" s="338">
        <v>0</v>
      </c>
      <c r="H110" s="337">
        <v>0</v>
      </c>
      <c r="I110" s="364">
        <f t="shared" si="25"/>
        <v>0</v>
      </c>
      <c r="J110" s="374">
        <f t="shared" si="21"/>
        <v>0</v>
      </c>
      <c r="K110" s="374"/>
      <c r="L110" s="374"/>
      <c r="M110" s="389"/>
      <c r="N110" s="391"/>
      <c r="O110" s="323" t="e">
        <f t="shared" si="17"/>
        <v>#DIV/0!</v>
      </c>
      <c r="P110" s="20"/>
      <c r="Q110" s="20"/>
    </row>
    <row r="111" spans="1:19" s="8" customFormat="1" ht="128.25" customHeight="1" x14ac:dyDescent="0.9">
      <c r="A111" s="386"/>
      <c r="B111" s="399"/>
      <c r="C111" s="432"/>
      <c r="D111" s="400"/>
      <c r="E111" s="153" t="s">
        <v>23</v>
      </c>
      <c r="F111" s="338">
        <v>0</v>
      </c>
      <c r="G111" s="338">
        <v>0</v>
      </c>
      <c r="H111" s="337">
        <v>0</v>
      </c>
      <c r="I111" s="364">
        <f t="shared" si="25"/>
        <v>0</v>
      </c>
      <c r="J111" s="374">
        <f t="shared" si="21"/>
        <v>0</v>
      </c>
      <c r="K111" s="374"/>
      <c r="L111" s="374"/>
      <c r="M111" s="389"/>
      <c r="N111" s="391"/>
      <c r="O111" s="323" t="e">
        <f t="shared" si="17"/>
        <v>#DIV/0!</v>
      </c>
      <c r="P111" s="20"/>
      <c r="Q111" s="20"/>
    </row>
    <row r="112" spans="1:19" s="8" customFormat="1" ht="219.75" customHeight="1" x14ac:dyDescent="0.9">
      <c r="A112" s="386">
        <v>15</v>
      </c>
      <c r="B112" s="399" t="s">
        <v>45</v>
      </c>
      <c r="C112" s="431"/>
      <c r="D112" s="400"/>
      <c r="E112" s="147" t="s">
        <v>17</v>
      </c>
      <c r="F112" s="334">
        <f>F113+F114+F115+F116+F117+F118</f>
        <v>298768.15999999997</v>
      </c>
      <c r="G112" s="334">
        <f>G113+G114+G115+G118</f>
        <v>149157.18</v>
      </c>
      <c r="H112" s="335">
        <f>H113+H114+H115+H118</f>
        <v>149708.10999999999</v>
      </c>
      <c r="I112" s="335">
        <f t="shared" si="25"/>
        <v>550.92999999999302</v>
      </c>
      <c r="J112" s="370">
        <f t="shared" si="21"/>
        <v>100.36936203808627</v>
      </c>
      <c r="K112" s="370"/>
      <c r="L112" s="370"/>
      <c r="M112" s="389">
        <v>7</v>
      </c>
      <c r="N112" s="392" t="s">
        <v>58</v>
      </c>
      <c r="O112" s="323">
        <f t="shared" si="17"/>
        <v>50.108455332054127</v>
      </c>
      <c r="P112" s="20"/>
      <c r="Q112" s="20"/>
    </row>
    <row r="113" spans="1:17" s="8" customFormat="1" ht="128.25" customHeight="1" x14ac:dyDescent="0.9">
      <c r="A113" s="386"/>
      <c r="B113" s="399"/>
      <c r="C113" s="433"/>
      <c r="D113" s="400"/>
      <c r="E113" s="151" t="s">
        <v>18</v>
      </c>
      <c r="F113" s="359">
        <v>0</v>
      </c>
      <c r="G113" s="359">
        <v>0</v>
      </c>
      <c r="H113" s="348">
        <v>0</v>
      </c>
      <c r="I113" s="364">
        <f t="shared" si="25"/>
        <v>0</v>
      </c>
      <c r="J113" s="379">
        <f t="shared" si="21"/>
        <v>0</v>
      </c>
      <c r="K113" s="379"/>
      <c r="L113" s="379"/>
      <c r="M113" s="389"/>
      <c r="N113" s="393"/>
      <c r="O113" s="323" t="e">
        <f t="shared" si="17"/>
        <v>#DIV/0!</v>
      </c>
      <c r="P113" s="20"/>
      <c r="Q113" s="20"/>
    </row>
    <row r="114" spans="1:17" s="8" customFormat="1" ht="159" customHeight="1" x14ac:dyDescent="0.9">
      <c r="A114" s="386"/>
      <c r="B114" s="399"/>
      <c r="C114" s="433"/>
      <c r="D114" s="400"/>
      <c r="E114" s="151" t="s">
        <v>19</v>
      </c>
      <c r="F114" s="365">
        <v>183682.3</v>
      </c>
      <c r="G114" s="365">
        <v>126388.96</v>
      </c>
      <c r="H114" s="337">
        <v>126388.97</v>
      </c>
      <c r="I114" s="364">
        <f t="shared" si="25"/>
        <v>9.9999999947613105E-3</v>
      </c>
      <c r="J114" s="374">
        <f t="shared" ref="J114:J123" si="26">IF(H114=0,0,H114/G114*100)</f>
        <v>100.00000791208346</v>
      </c>
      <c r="K114" s="374"/>
      <c r="L114" s="374"/>
      <c r="M114" s="389"/>
      <c r="N114" s="393"/>
      <c r="O114" s="323">
        <f t="shared" si="17"/>
        <v>68.80846439749503</v>
      </c>
      <c r="P114" s="20"/>
      <c r="Q114" s="20"/>
    </row>
    <row r="115" spans="1:17" s="8" customFormat="1" ht="177" customHeight="1" x14ac:dyDescent="0.9">
      <c r="A115" s="386"/>
      <c r="B115" s="399"/>
      <c r="C115" s="433"/>
      <c r="D115" s="400"/>
      <c r="E115" s="151" t="s">
        <v>20</v>
      </c>
      <c r="F115" s="365">
        <v>75885.86</v>
      </c>
      <c r="G115" s="365">
        <v>22768.22</v>
      </c>
      <c r="H115" s="354">
        <v>23319.14</v>
      </c>
      <c r="I115" s="338">
        <f>H115-G115</f>
        <v>550.91999999999825</v>
      </c>
      <c r="J115" s="374">
        <f t="shared" si="26"/>
        <v>102.41968849563119</v>
      </c>
      <c r="K115" s="374"/>
      <c r="L115" s="374"/>
      <c r="M115" s="389"/>
      <c r="N115" s="393"/>
      <c r="O115" s="323">
        <f t="shared" si="17"/>
        <v>30.729229397940539</v>
      </c>
      <c r="P115" s="20"/>
      <c r="Q115" s="20"/>
    </row>
    <row r="116" spans="1:17" s="8" customFormat="1" ht="263.25" customHeight="1" x14ac:dyDescent="0.9">
      <c r="A116" s="386"/>
      <c r="B116" s="399"/>
      <c r="C116" s="433"/>
      <c r="D116" s="400"/>
      <c r="E116" s="152" t="s">
        <v>21</v>
      </c>
      <c r="F116" s="365">
        <v>0</v>
      </c>
      <c r="G116" s="365">
        <v>0</v>
      </c>
      <c r="H116" s="354">
        <v>0</v>
      </c>
      <c r="I116" s="364">
        <f t="shared" si="25"/>
        <v>0</v>
      </c>
      <c r="J116" s="375">
        <f t="shared" si="26"/>
        <v>0</v>
      </c>
      <c r="K116" s="375"/>
      <c r="L116" s="375"/>
      <c r="M116" s="389"/>
      <c r="N116" s="393"/>
      <c r="O116" s="323" t="e">
        <f t="shared" si="17"/>
        <v>#DIV/0!</v>
      </c>
      <c r="P116" s="20"/>
      <c r="Q116" s="20"/>
    </row>
    <row r="117" spans="1:17" s="8" customFormat="1" ht="201.75" customHeight="1" x14ac:dyDescent="0.9">
      <c r="A117" s="386"/>
      <c r="B117" s="399"/>
      <c r="C117" s="433"/>
      <c r="D117" s="400"/>
      <c r="E117" s="152" t="s">
        <v>22</v>
      </c>
      <c r="F117" s="365">
        <v>0</v>
      </c>
      <c r="G117" s="365">
        <v>0</v>
      </c>
      <c r="H117" s="354">
        <v>0</v>
      </c>
      <c r="I117" s="364">
        <f t="shared" ref="I117:I123" si="27">H117-G117</f>
        <v>0</v>
      </c>
      <c r="J117" s="375">
        <f t="shared" si="26"/>
        <v>0</v>
      </c>
      <c r="K117" s="375"/>
      <c r="L117" s="375"/>
      <c r="M117" s="389"/>
      <c r="N117" s="393"/>
      <c r="O117" s="323" t="e">
        <f t="shared" si="17"/>
        <v>#DIV/0!</v>
      </c>
      <c r="P117" s="20"/>
      <c r="Q117" s="20"/>
    </row>
    <row r="118" spans="1:17" s="8" customFormat="1" ht="172.5" customHeight="1" x14ac:dyDescent="0.9">
      <c r="A118" s="386"/>
      <c r="B118" s="399"/>
      <c r="C118" s="432"/>
      <c r="D118" s="400"/>
      <c r="E118" s="153" t="s">
        <v>23</v>
      </c>
      <c r="F118" s="365">
        <v>39200</v>
      </c>
      <c r="G118" s="365">
        <v>0</v>
      </c>
      <c r="H118" s="354">
        <v>0</v>
      </c>
      <c r="I118" s="342">
        <f t="shared" si="27"/>
        <v>0</v>
      </c>
      <c r="J118" s="375">
        <f t="shared" si="26"/>
        <v>0</v>
      </c>
      <c r="K118" s="375"/>
      <c r="L118" s="375"/>
      <c r="M118" s="389"/>
      <c r="N118" s="393"/>
      <c r="O118" s="323">
        <f t="shared" si="17"/>
        <v>0</v>
      </c>
      <c r="P118" s="20"/>
      <c r="Q118" s="20"/>
    </row>
    <row r="119" spans="1:17" s="8" customFormat="1" ht="280.5" customHeight="1" x14ac:dyDescent="0.9">
      <c r="A119" s="386">
        <v>16</v>
      </c>
      <c r="B119" s="399" t="s">
        <v>46</v>
      </c>
      <c r="C119" s="431"/>
      <c r="D119" s="400"/>
      <c r="E119" s="147" t="s">
        <v>17</v>
      </c>
      <c r="F119" s="334">
        <f>F120+F121+F122+F123+F125</f>
        <v>57523.69</v>
      </c>
      <c r="G119" s="334">
        <f>G120+G121+G122+G125</f>
        <v>25742.71</v>
      </c>
      <c r="H119" s="335">
        <f>H120+H121+H122+H125</f>
        <v>25808.51</v>
      </c>
      <c r="I119" s="334">
        <f t="shared" si="27"/>
        <v>65.799999999999272</v>
      </c>
      <c r="J119" s="370">
        <f t="shared" si="26"/>
        <v>100.25560634447577</v>
      </c>
      <c r="K119" s="370"/>
      <c r="L119" s="370"/>
      <c r="M119" s="389">
        <v>4</v>
      </c>
      <c r="N119" s="397" t="s">
        <v>59</v>
      </c>
      <c r="O119" s="323">
        <f t="shared" si="17"/>
        <v>44.865880474635752</v>
      </c>
      <c r="P119" s="20"/>
      <c r="Q119" s="20"/>
    </row>
    <row r="120" spans="1:17" s="8" customFormat="1" ht="196.5" customHeight="1" x14ac:dyDescent="0.9">
      <c r="A120" s="386"/>
      <c r="B120" s="399"/>
      <c r="C120" s="433"/>
      <c r="D120" s="400"/>
      <c r="E120" s="151" t="s">
        <v>18</v>
      </c>
      <c r="F120" s="366">
        <v>0</v>
      </c>
      <c r="G120" s="366">
        <v>0</v>
      </c>
      <c r="H120" s="367">
        <v>0</v>
      </c>
      <c r="I120" s="350">
        <f t="shared" si="27"/>
        <v>0</v>
      </c>
      <c r="J120" s="375">
        <f t="shared" si="26"/>
        <v>0</v>
      </c>
      <c r="K120" s="375"/>
      <c r="L120" s="375"/>
      <c r="M120" s="389"/>
      <c r="N120" s="397"/>
      <c r="O120" s="323" t="e">
        <f t="shared" ref="O120:O167" si="28">H120/F120*100</f>
        <v>#DIV/0!</v>
      </c>
      <c r="P120" s="20"/>
      <c r="Q120" s="20"/>
    </row>
    <row r="121" spans="1:17" s="8" customFormat="1" ht="170.25" customHeight="1" x14ac:dyDescent="0.9">
      <c r="A121" s="386"/>
      <c r="B121" s="399"/>
      <c r="C121" s="433"/>
      <c r="D121" s="400"/>
      <c r="E121" s="151" t="s">
        <v>19</v>
      </c>
      <c r="F121" s="366">
        <v>0</v>
      </c>
      <c r="G121" s="366">
        <v>0</v>
      </c>
      <c r="H121" s="367">
        <v>0</v>
      </c>
      <c r="I121" s="350">
        <f t="shared" si="27"/>
        <v>0</v>
      </c>
      <c r="J121" s="375">
        <f t="shared" si="26"/>
        <v>0</v>
      </c>
      <c r="K121" s="375"/>
      <c r="L121" s="375"/>
      <c r="M121" s="389"/>
      <c r="N121" s="397"/>
      <c r="O121" s="323" t="e">
        <f t="shared" si="28"/>
        <v>#DIV/0!</v>
      </c>
      <c r="P121" s="20"/>
      <c r="Q121" s="20"/>
    </row>
    <row r="122" spans="1:17" s="8" customFormat="1" ht="201" customHeight="1" x14ac:dyDescent="0.9">
      <c r="A122" s="386"/>
      <c r="B122" s="399"/>
      <c r="C122" s="433"/>
      <c r="D122" s="400"/>
      <c r="E122" s="151" t="s">
        <v>20</v>
      </c>
      <c r="F122" s="337">
        <v>48023.69</v>
      </c>
      <c r="G122" s="337">
        <v>25742.71</v>
      </c>
      <c r="H122" s="337">
        <v>25808.51</v>
      </c>
      <c r="I122" s="338">
        <f>H122-G122</f>
        <v>65.799999999999272</v>
      </c>
      <c r="J122" s="375">
        <f t="shared" si="26"/>
        <v>100.25560634447577</v>
      </c>
      <c r="K122" s="375"/>
      <c r="L122" s="375"/>
      <c r="M122" s="389"/>
      <c r="N122" s="397"/>
      <c r="O122" s="323">
        <f t="shared" si="28"/>
        <v>53.741205642465204</v>
      </c>
      <c r="P122" s="20"/>
      <c r="Q122" s="20"/>
    </row>
    <row r="123" spans="1:17" s="8" customFormat="1" ht="217.5" customHeight="1" x14ac:dyDescent="0.9">
      <c r="A123" s="386"/>
      <c r="B123" s="399"/>
      <c r="C123" s="433"/>
      <c r="D123" s="400"/>
      <c r="E123" s="152" t="s">
        <v>21</v>
      </c>
      <c r="F123" s="338">
        <v>0</v>
      </c>
      <c r="G123" s="338">
        <v>0</v>
      </c>
      <c r="H123" s="337">
        <v>0</v>
      </c>
      <c r="I123" s="350">
        <f t="shared" si="27"/>
        <v>0</v>
      </c>
      <c r="J123" s="375">
        <f t="shared" si="26"/>
        <v>0</v>
      </c>
      <c r="K123" s="375"/>
      <c r="L123" s="375"/>
      <c r="M123" s="389"/>
      <c r="N123" s="397"/>
      <c r="O123" s="323" t="e">
        <f t="shared" si="28"/>
        <v>#DIV/0!</v>
      </c>
      <c r="P123" s="20"/>
      <c r="Q123" s="20"/>
    </row>
    <row r="124" spans="1:17" s="8" customFormat="1" ht="174.75" customHeight="1" x14ac:dyDescent="0.9">
      <c r="A124" s="386"/>
      <c r="B124" s="399"/>
      <c r="C124" s="433"/>
      <c r="D124" s="400"/>
      <c r="E124" s="152" t="s">
        <v>22</v>
      </c>
      <c r="F124" s="338">
        <v>0</v>
      </c>
      <c r="G124" s="338">
        <v>0</v>
      </c>
      <c r="H124" s="337">
        <v>0</v>
      </c>
      <c r="I124" s="350">
        <v>0</v>
      </c>
      <c r="J124" s="375">
        <v>0</v>
      </c>
      <c r="K124" s="375"/>
      <c r="L124" s="375"/>
      <c r="M124" s="389"/>
      <c r="N124" s="397"/>
      <c r="O124" s="323" t="e">
        <f t="shared" si="28"/>
        <v>#DIV/0!</v>
      </c>
      <c r="P124" s="20"/>
      <c r="Q124" s="20"/>
    </row>
    <row r="125" spans="1:17" s="8" customFormat="1" ht="130.5" customHeight="1" x14ac:dyDescent="0.9">
      <c r="A125" s="386"/>
      <c r="B125" s="399"/>
      <c r="C125" s="432"/>
      <c r="D125" s="400"/>
      <c r="E125" s="153" t="s">
        <v>23</v>
      </c>
      <c r="F125" s="338">
        <v>9500</v>
      </c>
      <c r="G125" s="338">
        <v>0</v>
      </c>
      <c r="H125" s="337">
        <v>0</v>
      </c>
      <c r="I125" s="350">
        <f t="shared" ref="I125:I130" si="29">H125-G125</f>
        <v>0</v>
      </c>
      <c r="J125" s="375">
        <f t="shared" ref="J125:J130" si="30">IF(H125=0,0,H125/G125*100)</f>
        <v>0</v>
      </c>
      <c r="K125" s="375"/>
      <c r="L125" s="375"/>
      <c r="M125" s="389"/>
      <c r="N125" s="397"/>
      <c r="O125" s="323">
        <f t="shared" si="28"/>
        <v>0</v>
      </c>
      <c r="P125" s="20"/>
      <c r="Q125" s="20"/>
    </row>
    <row r="126" spans="1:17" s="8" customFormat="1" ht="160.5" customHeight="1" x14ac:dyDescent="0.9">
      <c r="A126" s="386">
        <v>17</v>
      </c>
      <c r="B126" s="399" t="s">
        <v>55</v>
      </c>
      <c r="C126" s="431"/>
      <c r="D126" s="400"/>
      <c r="E126" s="147" t="s">
        <v>17</v>
      </c>
      <c r="F126" s="334">
        <f>F127+F128+F129+F130+F132</f>
        <v>562862.72785999998</v>
      </c>
      <c r="G126" s="334">
        <f>G127+G128+G129+G130+G132</f>
        <v>352270.41000000003</v>
      </c>
      <c r="H126" s="335">
        <f>H127+H128+H129+H130+H132</f>
        <v>335188.77</v>
      </c>
      <c r="I126" s="334">
        <f t="shared" si="29"/>
        <v>-17081.640000000014</v>
      </c>
      <c r="J126" s="370">
        <f t="shared" si="30"/>
        <v>95.150986425456509</v>
      </c>
      <c r="K126" s="370"/>
      <c r="L126" s="370"/>
      <c r="M126" s="389">
        <v>11</v>
      </c>
      <c r="N126" s="390" t="s">
        <v>85</v>
      </c>
      <c r="O126" s="323">
        <f t="shared" si="28"/>
        <v>59.550713417174606</v>
      </c>
      <c r="P126" s="20"/>
      <c r="Q126" s="20"/>
    </row>
    <row r="127" spans="1:17" s="8" customFormat="1" ht="130.5" customHeight="1" x14ac:dyDescent="0.9">
      <c r="A127" s="386"/>
      <c r="B127" s="399"/>
      <c r="C127" s="433"/>
      <c r="D127" s="400"/>
      <c r="E127" s="151" t="s">
        <v>18</v>
      </c>
      <c r="F127" s="366">
        <v>0</v>
      </c>
      <c r="G127" s="366">
        <v>0</v>
      </c>
      <c r="H127" s="367">
        <v>0</v>
      </c>
      <c r="I127" s="339">
        <f t="shared" si="29"/>
        <v>0</v>
      </c>
      <c r="J127" s="374">
        <f t="shared" si="30"/>
        <v>0</v>
      </c>
      <c r="K127" s="374"/>
      <c r="L127" s="374"/>
      <c r="M127" s="389"/>
      <c r="N127" s="391"/>
      <c r="O127" s="323" t="e">
        <f t="shared" si="28"/>
        <v>#DIV/0!</v>
      </c>
      <c r="P127" s="20"/>
      <c r="Q127" s="20"/>
    </row>
    <row r="128" spans="1:17" s="8" customFormat="1" ht="205.5" customHeight="1" x14ac:dyDescent="0.9">
      <c r="A128" s="386"/>
      <c r="B128" s="399"/>
      <c r="C128" s="433"/>
      <c r="D128" s="400"/>
      <c r="E128" s="151" t="s">
        <v>19</v>
      </c>
      <c r="F128" s="328">
        <v>143955.5</v>
      </c>
      <c r="G128" s="328">
        <v>71977.649999999994</v>
      </c>
      <c r="H128" s="348">
        <v>71943.08</v>
      </c>
      <c r="I128" s="339">
        <f t="shared" si="29"/>
        <v>-34.569999999992433</v>
      </c>
      <c r="J128" s="374">
        <f t="shared" si="30"/>
        <v>99.951971202171791</v>
      </c>
      <c r="K128" s="374"/>
      <c r="L128" s="374"/>
      <c r="M128" s="389"/>
      <c r="N128" s="391"/>
      <c r="O128" s="323">
        <f t="shared" si="28"/>
        <v>49.975916168538198</v>
      </c>
      <c r="P128" s="20"/>
      <c r="Q128" s="20"/>
    </row>
    <row r="129" spans="1:17" s="8" customFormat="1" ht="179.25" customHeight="1" x14ac:dyDescent="0.9">
      <c r="A129" s="386"/>
      <c r="B129" s="399"/>
      <c r="C129" s="433"/>
      <c r="D129" s="400"/>
      <c r="E129" s="151" t="s">
        <v>20</v>
      </c>
      <c r="F129" s="328">
        <v>417461.71</v>
      </c>
      <c r="G129" s="328">
        <v>280292.76</v>
      </c>
      <c r="H129" s="348">
        <v>263245.69</v>
      </c>
      <c r="I129" s="338">
        <f t="shared" si="29"/>
        <v>-17047.070000000007</v>
      </c>
      <c r="J129" s="374">
        <f t="shared" si="30"/>
        <v>93.918119754502399</v>
      </c>
      <c r="K129" s="374"/>
      <c r="L129" s="374"/>
      <c r="M129" s="389"/>
      <c r="N129" s="391"/>
      <c r="O129" s="323">
        <f t="shared" si="28"/>
        <v>63.058643150769441</v>
      </c>
      <c r="P129" s="20"/>
      <c r="Q129" s="20"/>
    </row>
    <row r="130" spans="1:17" s="8" customFormat="1" ht="221.25" customHeight="1" x14ac:dyDescent="0.9">
      <c r="A130" s="386"/>
      <c r="B130" s="399"/>
      <c r="C130" s="433"/>
      <c r="D130" s="400"/>
      <c r="E130" s="152" t="s">
        <v>21</v>
      </c>
      <c r="F130" s="366">
        <v>0</v>
      </c>
      <c r="G130" s="366">
        <v>0</v>
      </c>
      <c r="H130" s="367">
        <v>0</v>
      </c>
      <c r="I130" s="339">
        <f t="shared" si="29"/>
        <v>0</v>
      </c>
      <c r="J130" s="374">
        <f t="shared" si="30"/>
        <v>0</v>
      </c>
      <c r="K130" s="374"/>
      <c r="L130" s="374"/>
      <c r="M130" s="389"/>
      <c r="N130" s="391"/>
      <c r="O130" s="323" t="e">
        <f t="shared" si="28"/>
        <v>#DIV/0!</v>
      </c>
      <c r="P130" s="20"/>
      <c r="Q130" s="20"/>
    </row>
    <row r="131" spans="1:17" s="8" customFormat="1" ht="195.75" customHeight="1" x14ac:dyDescent="0.9">
      <c r="A131" s="386"/>
      <c r="B131" s="399"/>
      <c r="C131" s="433"/>
      <c r="D131" s="400"/>
      <c r="E131" s="152" t="s">
        <v>22</v>
      </c>
      <c r="F131" s="366">
        <v>0</v>
      </c>
      <c r="G131" s="366">
        <v>0</v>
      </c>
      <c r="H131" s="367">
        <v>0</v>
      </c>
      <c r="I131" s="366">
        <v>0</v>
      </c>
      <c r="J131" s="376">
        <v>0</v>
      </c>
      <c r="K131" s="376"/>
      <c r="L131" s="376"/>
      <c r="M131" s="389"/>
      <c r="N131" s="391"/>
      <c r="O131" s="323" t="e">
        <f t="shared" si="28"/>
        <v>#DIV/0!</v>
      </c>
      <c r="P131" s="20"/>
      <c r="Q131" s="20"/>
    </row>
    <row r="132" spans="1:17" s="8" customFormat="1" ht="130.5" customHeight="1" x14ac:dyDescent="0.9">
      <c r="A132" s="386"/>
      <c r="B132" s="399"/>
      <c r="C132" s="432"/>
      <c r="D132" s="400"/>
      <c r="E132" s="153" t="s">
        <v>23</v>
      </c>
      <c r="F132" s="366">
        <v>1445.5178599999999</v>
      </c>
      <c r="G132" s="366">
        <v>0</v>
      </c>
      <c r="H132" s="367">
        <v>0</v>
      </c>
      <c r="I132" s="342">
        <f>H132-G132</f>
        <v>0</v>
      </c>
      <c r="J132" s="374">
        <f t="shared" ref="J132:J154" si="31">IF(H132=0,0,H132/G132*100)</f>
        <v>0</v>
      </c>
      <c r="K132" s="374"/>
      <c r="L132" s="374"/>
      <c r="M132" s="389"/>
      <c r="N132" s="391"/>
      <c r="O132" s="323">
        <f t="shared" si="28"/>
        <v>0</v>
      </c>
      <c r="P132" s="20"/>
      <c r="Q132" s="20"/>
    </row>
    <row r="133" spans="1:17" s="8" customFormat="1" ht="204.75" customHeight="1" x14ac:dyDescent="0.9">
      <c r="A133" s="386">
        <v>18</v>
      </c>
      <c r="B133" s="399" t="s">
        <v>48</v>
      </c>
      <c r="C133" s="431"/>
      <c r="D133" s="400"/>
      <c r="E133" s="147" t="s">
        <v>17</v>
      </c>
      <c r="F133" s="334">
        <f>F134+F135+F136+F137+F139</f>
        <v>6272.34</v>
      </c>
      <c r="G133" s="334">
        <f>G134+G135+G136+G137+G139</f>
        <v>2319.85</v>
      </c>
      <c r="H133" s="335">
        <f>H134+H135+H136+H137+H139</f>
        <v>2207.62</v>
      </c>
      <c r="I133" s="334">
        <f>H133-G133</f>
        <v>-112.23000000000002</v>
      </c>
      <c r="J133" s="370">
        <f t="shared" si="31"/>
        <v>95.162187210379983</v>
      </c>
      <c r="K133" s="370"/>
      <c r="L133" s="370"/>
      <c r="M133" s="389">
        <v>4</v>
      </c>
      <c r="N133" s="395" t="s">
        <v>60</v>
      </c>
      <c r="O133" s="323">
        <f t="shared" si="28"/>
        <v>35.196115006520692</v>
      </c>
      <c r="P133" s="20"/>
      <c r="Q133" s="20"/>
    </row>
    <row r="134" spans="1:17" s="8" customFormat="1" ht="149.25" customHeight="1" x14ac:dyDescent="0.9">
      <c r="A134" s="386"/>
      <c r="B134" s="399"/>
      <c r="C134" s="433"/>
      <c r="D134" s="400"/>
      <c r="E134" s="151" t="s">
        <v>18</v>
      </c>
      <c r="F134" s="346">
        <v>0</v>
      </c>
      <c r="G134" s="346">
        <v>0</v>
      </c>
      <c r="H134" s="342">
        <v>0</v>
      </c>
      <c r="I134" s="339">
        <v>0</v>
      </c>
      <c r="J134" s="377">
        <f t="shared" si="31"/>
        <v>0</v>
      </c>
      <c r="K134" s="377"/>
      <c r="L134" s="377"/>
      <c r="M134" s="389"/>
      <c r="N134" s="396"/>
      <c r="O134" s="323" t="e">
        <f t="shared" si="28"/>
        <v>#DIV/0!</v>
      </c>
      <c r="P134" s="20"/>
      <c r="Q134" s="20"/>
    </row>
    <row r="135" spans="1:17" s="8" customFormat="1" ht="157.5" customHeight="1" x14ac:dyDescent="0.9">
      <c r="A135" s="386"/>
      <c r="B135" s="399"/>
      <c r="C135" s="433"/>
      <c r="D135" s="400"/>
      <c r="E135" s="151" t="s">
        <v>19</v>
      </c>
      <c r="F135" s="328">
        <v>5869.6</v>
      </c>
      <c r="G135" s="328">
        <v>2292.11</v>
      </c>
      <c r="H135" s="337">
        <v>2184.12</v>
      </c>
      <c r="I135" s="338">
        <f>H135-G135</f>
        <v>-107.99000000000024</v>
      </c>
      <c r="J135" s="377">
        <f t="shared" si="31"/>
        <v>95.288620528683168</v>
      </c>
      <c r="K135" s="377"/>
      <c r="L135" s="377"/>
      <c r="M135" s="389"/>
      <c r="N135" s="396"/>
      <c r="O135" s="323">
        <f t="shared" si="28"/>
        <v>37.210712825405473</v>
      </c>
      <c r="P135" s="20"/>
      <c r="Q135" s="20"/>
    </row>
    <row r="136" spans="1:17" s="8" customFormat="1" ht="138.75" customHeight="1" x14ac:dyDescent="0.9">
      <c r="A136" s="386"/>
      <c r="B136" s="399"/>
      <c r="C136" s="433"/>
      <c r="D136" s="400"/>
      <c r="E136" s="151" t="s">
        <v>20</v>
      </c>
      <c r="F136" s="328">
        <v>27.74</v>
      </c>
      <c r="G136" s="328">
        <v>27.74</v>
      </c>
      <c r="H136" s="337">
        <v>23.5</v>
      </c>
      <c r="I136" s="342">
        <f>H136-G136</f>
        <v>-4.2399999999999984</v>
      </c>
      <c r="J136" s="377">
        <f t="shared" si="31"/>
        <v>84.715212689257385</v>
      </c>
      <c r="K136" s="377"/>
      <c r="L136" s="377"/>
      <c r="M136" s="389"/>
      <c r="N136" s="396"/>
      <c r="O136" s="323">
        <f t="shared" si="28"/>
        <v>84.715212689257385</v>
      </c>
      <c r="P136" s="20"/>
      <c r="Q136" s="20"/>
    </row>
    <row r="137" spans="1:17" s="8" customFormat="1" ht="234" customHeight="1" x14ac:dyDescent="0.9">
      <c r="A137" s="386"/>
      <c r="B137" s="399"/>
      <c r="C137" s="433"/>
      <c r="D137" s="400"/>
      <c r="E137" s="152" t="s">
        <v>21</v>
      </c>
      <c r="F137" s="328">
        <v>0</v>
      </c>
      <c r="G137" s="328">
        <v>0</v>
      </c>
      <c r="H137" s="337">
        <v>0</v>
      </c>
      <c r="I137" s="338">
        <v>0</v>
      </c>
      <c r="J137" s="377">
        <f t="shared" si="31"/>
        <v>0</v>
      </c>
      <c r="K137" s="377"/>
      <c r="L137" s="377"/>
      <c r="M137" s="389"/>
      <c r="N137" s="396"/>
      <c r="O137" s="323" t="e">
        <f t="shared" si="28"/>
        <v>#DIV/0!</v>
      </c>
      <c r="P137" s="20"/>
      <c r="Q137" s="20"/>
    </row>
    <row r="138" spans="1:17" s="8" customFormat="1" ht="204" customHeight="1" x14ac:dyDescent="0.9">
      <c r="A138" s="386"/>
      <c r="B138" s="399"/>
      <c r="C138" s="433"/>
      <c r="D138" s="400"/>
      <c r="E138" s="152" t="s">
        <v>22</v>
      </c>
      <c r="F138" s="328">
        <v>0</v>
      </c>
      <c r="G138" s="328">
        <v>0</v>
      </c>
      <c r="H138" s="337">
        <v>0</v>
      </c>
      <c r="I138" s="338">
        <v>0</v>
      </c>
      <c r="J138" s="377">
        <f t="shared" si="31"/>
        <v>0</v>
      </c>
      <c r="K138" s="377"/>
      <c r="L138" s="377"/>
      <c r="M138" s="389"/>
      <c r="N138" s="396"/>
      <c r="O138" s="323" t="e">
        <f t="shared" si="28"/>
        <v>#DIV/0!</v>
      </c>
      <c r="P138" s="20"/>
      <c r="Q138" s="20"/>
    </row>
    <row r="139" spans="1:17" s="8" customFormat="1" ht="157.5" customHeight="1" x14ac:dyDescent="0.9">
      <c r="A139" s="386"/>
      <c r="B139" s="399"/>
      <c r="C139" s="432"/>
      <c r="D139" s="400"/>
      <c r="E139" s="153" t="s">
        <v>23</v>
      </c>
      <c r="F139" s="328">
        <v>375</v>
      </c>
      <c r="G139" s="328">
        <v>0</v>
      </c>
      <c r="H139" s="337">
        <v>0</v>
      </c>
      <c r="I139" s="337">
        <v>0</v>
      </c>
      <c r="J139" s="377">
        <f t="shared" si="31"/>
        <v>0</v>
      </c>
      <c r="K139" s="377"/>
      <c r="L139" s="377"/>
      <c r="M139" s="389"/>
      <c r="N139" s="396"/>
      <c r="O139" s="323">
        <f t="shared" si="28"/>
        <v>0</v>
      </c>
      <c r="P139" s="20"/>
      <c r="Q139" s="20"/>
    </row>
    <row r="140" spans="1:17" s="8" customFormat="1" ht="176.25" customHeight="1" x14ac:dyDescent="0.9">
      <c r="A140" s="386">
        <v>19</v>
      </c>
      <c r="B140" s="399" t="s">
        <v>49</v>
      </c>
      <c r="C140" s="431"/>
      <c r="D140" s="400"/>
      <c r="E140" s="147" t="s">
        <v>17</v>
      </c>
      <c r="F140" s="334">
        <f>F141+F142+F143+F146</f>
        <v>81942.3</v>
      </c>
      <c r="G140" s="334">
        <f>G141+G142+G143+G146</f>
        <v>31141.119999999999</v>
      </c>
      <c r="H140" s="335">
        <f>H141+H142+H143+H146</f>
        <v>29417.15</v>
      </c>
      <c r="I140" s="334">
        <f t="shared" ref="I140:I160" si="32">H140-G140</f>
        <v>-1723.9699999999975</v>
      </c>
      <c r="J140" s="370">
        <f t="shared" si="31"/>
        <v>94.464007717127714</v>
      </c>
      <c r="K140" s="370"/>
      <c r="L140" s="370"/>
      <c r="M140" s="389">
        <v>4</v>
      </c>
      <c r="N140" s="390" t="s">
        <v>86</v>
      </c>
      <c r="O140" s="323">
        <f t="shared" si="28"/>
        <v>35.899834395666218</v>
      </c>
      <c r="P140" s="20"/>
      <c r="Q140" s="20"/>
    </row>
    <row r="141" spans="1:17" s="8" customFormat="1" ht="165" customHeight="1" x14ac:dyDescent="0.9">
      <c r="A141" s="386"/>
      <c r="B141" s="399"/>
      <c r="C141" s="433"/>
      <c r="D141" s="400"/>
      <c r="E141" s="151" t="s">
        <v>18</v>
      </c>
      <c r="F141" s="362">
        <v>0</v>
      </c>
      <c r="G141" s="362">
        <v>0</v>
      </c>
      <c r="H141" s="342">
        <v>0</v>
      </c>
      <c r="I141" s="338">
        <f t="shared" si="32"/>
        <v>0</v>
      </c>
      <c r="J141" s="375">
        <f t="shared" si="31"/>
        <v>0</v>
      </c>
      <c r="K141" s="375"/>
      <c r="L141" s="375"/>
      <c r="M141" s="389"/>
      <c r="N141" s="391"/>
      <c r="O141" s="323" t="e">
        <f t="shared" si="28"/>
        <v>#DIV/0!</v>
      </c>
      <c r="P141" s="20"/>
      <c r="Q141" s="20"/>
    </row>
    <row r="142" spans="1:17" s="8" customFormat="1" ht="162" customHeight="1" x14ac:dyDescent="0.9">
      <c r="A142" s="386"/>
      <c r="B142" s="399"/>
      <c r="C142" s="433"/>
      <c r="D142" s="400"/>
      <c r="E142" s="151" t="s">
        <v>19</v>
      </c>
      <c r="F142" s="368">
        <v>81442.3</v>
      </c>
      <c r="G142" s="368">
        <v>30721.119999999999</v>
      </c>
      <c r="H142" s="337">
        <v>28997.15</v>
      </c>
      <c r="I142" s="338">
        <f>H142-G142</f>
        <v>-1723.9699999999975</v>
      </c>
      <c r="J142" s="375">
        <f t="shared" si="31"/>
        <v>94.388323081970981</v>
      </c>
      <c r="K142" s="375"/>
      <c r="L142" s="375"/>
      <c r="M142" s="389"/>
      <c r="N142" s="391"/>
      <c r="O142" s="323">
        <f t="shared" si="28"/>
        <v>35.604532288503641</v>
      </c>
      <c r="P142" s="20"/>
      <c r="Q142" s="20"/>
    </row>
    <row r="143" spans="1:17" s="8" customFormat="1" ht="131.25" customHeight="1" x14ac:dyDescent="0.9">
      <c r="A143" s="386"/>
      <c r="B143" s="399"/>
      <c r="C143" s="433"/>
      <c r="D143" s="400"/>
      <c r="E143" s="151" t="s">
        <v>20</v>
      </c>
      <c r="F143" s="368">
        <v>500</v>
      </c>
      <c r="G143" s="368">
        <v>420</v>
      </c>
      <c r="H143" s="337">
        <v>420</v>
      </c>
      <c r="I143" s="337">
        <f t="shared" si="32"/>
        <v>0</v>
      </c>
      <c r="J143" s="375">
        <f t="shared" si="31"/>
        <v>100</v>
      </c>
      <c r="K143" s="375"/>
      <c r="L143" s="375"/>
      <c r="M143" s="389"/>
      <c r="N143" s="391"/>
      <c r="O143" s="323">
        <f t="shared" si="28"/>
        <v>84</v>
      </c>
      <c r="P143" s="20"/>
      <c r="Q143" s="20"/>
    </row>
    <row r="144" spans="1:17" s="8" customFormat="1" ht="245.25" customHeight="1" x14ac:dyDescent="0.9">
      <c r="A144" s="386"/>
      <c r="B144" s="399"/>
      <c r="C144" s="433"/>
      <c r="D144" s="400"/>
      <c r="E144" s="152" t="s">
        <v>21</v>
      </c>
      <c r="F144" s="362">
        <v>0</v>
      </c>
      <c r="G144" s="362">
        <v>0</v>
      </c>
      <c r="H144" s="342">
        <v>0</v>
      </c>
      <c r="I144" s="338">
        <f t="shared" si="32"/>
        <v>0</v>
      </c>
      <c r="J144" s="375">
        <f t="shared" si="31"/>
        <v>0</v>
      </c>
      <c r="K144" s="375"/>
      <c r="L144" s="375"/>
      <c r="M144" s="389"/>
      <c r="N144" s="391"/>
      <c r="O144" s="323" t="e">
        <f t="shared" si="28"/>
        <v>#DIV/0!</v>
      </c>
      <c r="P144" s="20"/>
      <c r="Q144" s="20"/>
    </row>
    <row r="145" spans="1:17" s="8" customFormat="1" ht="191.25" customHeight="1" x14ac:dyDescent="0.9">
      <c r="A145" s="386"/>
      <c r="B145" s="399"/>
      <c r="C145" s="433"/>
      <c r="D145" s="400"/>
      <c r="E145" s="152" t="s">
        <v>22</v>
      </c>
      <c r="F145" s="362">
        <v>0</v>
      </c>
      <c r="G145" s="362">
        <v>0</v>
      </c>
      <c r="H145" s="342">
        <v>0</v>
      </c>
      <c r="I145" s="338">
        <f t="shared" si="32"/>
        <v>0</v>
      </c>
      <c r="J145" s="375">
        <f t="shared" si="31"/>
        <v>0</v>
      </c>
      <c r="K145" s="375"/>
      <c r="L145" s="375"/>
      <c r="M145" s="389"/>
      <c r="N145" s="391"/>
      <c r="O145" s="323" t="e">
        <f t="shared" si="28"/>
        <v>#DIV/0!</v>
      </c>
      <c r="P145" s="20"/>
      <c r="Q145" s="20"/>
    </row>
    <row r="146" spans="1:17" s="8" customFormat="1" ht="131.25" customHeight="1" x14ac:dyDescent="0.9">
      <c r="A146" s="386"/>
      <c r="B146" s="399"/>
      <c r="C146" s="432"/>
      <c r="D146" s="400"/>
      <c r="E146" s="153" t="s">
        <v>23</v>
      </c>
      <c r="F146" s="346">
        <v>0</v>
      </c>
      <c r="G146" s="346">
        <v>0</v>
      </c>
      <c r="H146" s="342">
        <v>0</v>
      </c>
      <c r="I146" s="337">
        <f t="shared" si="32"/>
        <v>0</v>
      </c>
      <c r="J146" s="375">
        <f t="shared" si="31"/>
        <v>0</v>
      </c>
      <c r="K146" s="375"/>
      <c r="L146" s="375"/>
      <c r="M146" s="389"/>
      <c r="N146" s="391"/>
      <c r="O146" s="323" t="e">
        <f t="shared" si="28"/>
        <v>#DIV/0!</v>
      </c>
      <c r="P146" s="20"/>
      <c r="Q146" s="20"/>
    </row>
    <row r="147" spans="1:17" s="8" customFormat="1" ht="222.75" customHeight="1" x14ac:dyDescent="0.9">
      <c r="A147" s="386">
        <v>20</v>
      </c>
      <c r="B147" s="399" t="s">
        <v>51</v>
      </c>
      <c r="C147" s="431"/>
      <c r="D147" s="400"/>
      <c r="E147" s="147" t="s">
        <v>17</v>
      </c>
      <c r="F147" s="334">
        <f>F148+F149+F150+F151+F153</f>
        <v>525115.86</v>
      </c>
      <c r="G147" s="334">
        <f>G148+G149+G150+G151+G153</f>
        <v>239855.80000000002</v>
      </c>
      <c r="H147" s="335">
        <f>H148+H149+H150+H151+H153</f>
        <v>243207.34</v>
      </c>
      <c r="I147" s="334">
        <f t="shared" si="32"/>
        <v>3351.539999999979</v>
      </c>
      <c r="J147" s="370">
        <f t="shared" si="31"/>
        <v>101.39731455316068</v>
      </c>
      <c r="K147" s="370"/>
      <c r="L147" s="370"/>
      <c r="M147" s="389">
        <v>10</v>
      </c>
      <c r="N147" s="390" t="s">
        <v>80</v>
      </c>
      <c r="O147" s="323">
        <f t="shared" si="28"/>
        <v>46.314986563155799</v>
      </c>
      <c r="P147" s="20"/>
      <c r="Q147" s="20"/>
    </row>
    <row r="148" spans="1:17" s="8" customFormat="1" ht="172.5" customHeight="1" x14ac:dyDescent="0.9">
      <c r="A148" s="386"/>
      <c r="B148" s="399"/>
      <c r="C148" s="433"/>
      <c r="D148" s="400"/>
      <c r="E148" s="151" t="s">
        <v>18</v>
      </c>
      <c r="F148" s="328">
        <v>4796</v>
      </c>
      <c r="G148" s="328">
        <v>3172.35</v>
      </c>
      <c r="H148" s="337">
        <v>3172.35</v>
      </c>
      <c r="I148" s="338">
        <f t="shared" si="32"/>
        <v>0</v>
      </c>
      <c r="J148" s="375">
        <f t="shared" si="31"/>
        <v>100</v>
      </c>
      <c r="K148" s="375"/>
      <c r="L148" s="375"/>
      <c r="M148" s="389"/>
      <c r="N148" s="391"/>
      <c r="O148" s="323">
        <f t="shared" si="28"/>
        <v>66.145746455379481</v>
      </c>
      <c r="P148" s="20"/>
      <c r="Q148" s="20"/>
    </row>
    <row r="149" spans="1:17" s="8" customFormat="1" ht="146.25" customHeight="1" x14ac:dyDescent="0.9">
      <c r="A149" s="386"/>
      <c r="B149" s="399"/>
      <c r="C149" s="433"/>
      <c r="D149" s="400"/>
      <c r="E149" s="151" t="s">
        <v>19</v>
      </c>
      <c r="F149" s="328">
        <v>1747.3999999999999</v>
      </c>
      <c r="G149" s="349">
        <v>524.05999999999995</v>
      </c>
      <c r="H149" s="337">
        <v>524.05999999999995</v>
      </c>
      <c r="I149" s="338">
        <f t="shared" si="32"/>
        <v>0</v>
      </c>
      <c r="J149" s="375">
        <f t="shared" si="31"/>
        <v>100</v>
      </c>
      <c r="K149" s="375"/>
      <c r="L149" s="375"/>
      <c r="M149" s="389"/>
      <c r="N149" s="391"/>
      <c r="O149" s="323">
        <f t="shared" si="28"/>
        <v>29.990843538972182</v>
      </c>
      <c r="P149" s="20"/>
      <c r="Q149" s="20"/>
    </row>
    <row r="150" spans="1:17" s="8" customFormat="1" ht="159" customHeight="1" x14ac:dyDescent="0.9">
      <c r="A150" s="386"/>
      <c r="B150" s="399"/>
      <c r="C150" s="433"/>
      <c r="D150" s="400"/>
      <c r="E150" s="151" t="s">
        <v>20</v>
      </c>
      <c r="F150" s="328">
        <v>489891.43</v>
      </c>
      <c r="G150" s="328">
        <v>236159.39</v>
      </c>
      <c r="H150" s="337">
        <v>239510.93</v>
      </c>
      <c r="I150" s="338">
        <f t="shared" si="32"/>
        <v>3351.539999999979</v>
      </c>
      <c r="J150" s="375">
        <f t="shared" si="31"/>
        <v>101.41918557631774</v>
      </c>
      <c r="K150" s="375"/>
      <c r="L150" s="375"/>
      <c r="M150" s="389"/>
      <c r="N150" s="391"/>
      <c r="O150" s="323">
        <f t="shared" si="28"/>
        <v>48.890614395928502</v>
      </c>
      <c r="P150" s="20"/>
      <c r="Q150" s="20"/>
    </row>
    <row r="151" spans="1:17" s="8" customFormat="1" ht="166.5" customHeight="1" x14ac:dyDescent="0.9">
      <c r="A151" s="386"/>
      <c r="B151" s="399"/>
      <c r="C151" s="433"/>
      <c r="D151" s="400"/>
      <c r="E151" s="152" t="s">
        <v>21</v>
      </c>
      <c r="F151" s="369">
        <v>0</v>
      </c>
      <c r="G151" s="369">
        <v>0</v>
      </c>
      <c r="H151" s="367">
        <v>0</v>
      </c>
      <c r="I151" s="359">
        <f t="shared" si="32"/>
        <v>0</v>
      </c>
      <c r="J151" s="375">
        <f t="shared" si="31"/>
        <v>0</v>
      </c>
      <c r="K151" s="375"/>
      <c r="L151" s="375"/>
      <c r="M151" s="389"/>
      <c r="N151" s="391"/>
      <c r="O151" s="323" t="e">
        <f t="shared" si="28"/>
        <v>#DIV/0!</v>
      </c>
      <c r="P151" s="20"/>
      <c r="Q151" s="20"/>
    </row>
    <row r="152" spans="1:17" s="8" customFormat="1" ht="215.25" customHeight="1" x14ac:dyDescent="0.9">
      <c r="A152" s="386"/>
      <c r="B152" s="399"/>
      <c r="C152" s="433"/>
      <c r="D152" s="400"/>
      <c r="E152" s="152" t="s">
        <v>22</v>
      </c>
      <c r="F152" s="369">
        <v>0</v>
      </c>
      <c r="G152" s="369">
        <v>0</v>
      </c>
      <c r="H152" s="367">
        <v>0</v>
      </c>
      <c r="I152" s="359">
        <f t="shared" si="32"/>
        <v>0</v>
      </c>
      <c r="J152" s="375">
        <f t="shared" si="31"/>
        <v>0</v>
      </c>
      <c r="K152" s="375"/>
      <c r="L152" s="375"/>
      <c r="M152" s="389"/>
      <c r="N152" s="391"/>
      <c r="O152" s="323" t="e">
        <f t="shared" si="28"/>
        <v>#DIV/0!</v>
      </c>
      <c r="P152" s="20"/>
      <c r="Q152" s="20"/>
    </row>
    <row r="153" spans="1:17" s="8" customFormat="1" ht="141.75" customHeight="1" x14ac:dyDescent="0.9">
      <c r="A153" s="386"/>
      <c r="B153" s="399"/>
      <c r="C153" s="432"/>
      <c r="D153" s="400"/>
      <c r="E153" s="153" t="s">
        <v>23</v>
      </c>
      <c r="F153" s="328">
        <v>28681.03</v>
      </c>
      <c r="G153" s="369">
        <v>0</v>
      </c>
      <c r="H153" s="367">
        <v>0</v>
      </c>
      <c r="I153" s="348">
        <f t="shared" si="32"/>
        <v>0</v>
      </c>
      <c r="J153" s="375">
        <f t="shared" si="31"/>
        <v>0</v>
      </c>
      <c r="K153" s="375"/>
      <c r="L153" s="375"/>
      <c r="M153" s="389"/>
      <c r="N153" s="391"/>
      <c r="O153" s="323">
        <f t="shared" si="28"/>
        <v>0</v>
      </c>
      <c r="P153" s="20"/>
      <c r="Q153" s="20"/>
    </row>
    <row r="154" spans="1:17" s="8" customFormat="1" ht="210.75" customHeight="1" x14ac:dyDescent="0.9">
      <c r="A154" s="386">
        <v>21</v>
      </c>
      <c r="B154" s="399" t="s">
        <v>52</v>
      </c>
      <c r="C154" s="431"/>
      <c r="D154" s="400"/>
      <c r="E154" s="147" t="s">
        <v>17</v>
      </c>
      <c r="F154" s="334">
        <f>F155+F156+F157+F158+F160</f>
        <v>2221.6999999999998</v>
      </c>
      <c r="G154" s="334">
        <f>G155+G156+G157+G158+G160</f>
        <v>1557.6100000000001</v>
      </c>
      <c r="H154" s="335">
        <f>H155+H156+H157+H158+H160</f>
        <v>1510.43</v>
      </c>
      <c r="I154" s="335">
        <f t="shared" si="32"/>
        <v>-47.180000000000064</v>
      </c>
      <c r="J154" s="370">
        <f t="shared" si="31"/>
        <v>96.971000442986366</v>
      </c>
      <c r="K154" s="370"/>
      <c r="L154" s="370"/>
      <c r="M154" s="389">
        <v>3</v>
      </c>
      <c r="N154" s="392" t="s">
        <v>53</v>
      </c>
      <c r="O154" s="323">
        <f t="shared" si="28"/>
        <v>67.985326551739661</v>
      </c>
      <c r="P154" s="20"/>
      <c r="Q154" s="20"/>
    </row>
    <row r="155" spans="1:17" s="8" customFormat="1" ht="169.5" customHeight="1" x14ac:dyDescent="0.9">
      <c r="A155" s="386"/>
      <c r="B155" s="399"/>
      <c r="C155" s="433"/>
      <c r="D155" s="400"/>
      <c r="E155" s="151" t="s">
        <v>18</v>
      </c>
      <c r="F155" s="346">
        <v>0</v>
      </c>
      <c r="G155" s="346">
        <v>0</v>
      </c>
      <c r="H155" s="342">
        <v>0</v>
      </c>
      <c r="I155" s="338">
        <f t="shared" si="32"/>
        <v>0</v>
      </c>
      <c r="J155" s="375">
        <f t="shared" ref="J155:J160" si="33">IF(G155=0,0,H155/G155*100)</f>
        <v>0</v>
      </c>
      <c r="K155" s="375"/>
      <c r="L155" s="375"/>
      <c r="M155" s="389"/>
      <c r="N155" s="393"/>
      <c r="O155" s="323" t="e">
        <f t="shared" si="28"/>
        <v>#DIV/0!</v>
      </c>
      <c r="P155" s="20"/>
      <c r="Q155" s="20"/>
    </row>
    <row r="156" spans="1:17" s="8" customFormat="1" ht="154.5" customHeight="1" x14ac:dyDescent="0.9">
      <c r="A156" s="386"/>
      <c r="B156" s="399"/>
      <c r="C156" s="433"/>
      <c r="D156" s="400"/>
      <c r="E156" s="151" t="s">
        <v>19</v>
      </c>
      <c r="F156" s="328">
        <v>106.7</v>
      </c>
      <c r="G156" s="328">
        <v>71.97</v>
      </c>
      <c r="H156" s="337">
        <v>71.97</v>
      </c>
      <c r="I156" s="338">
        <f t="shared" si="32"/>
        <v>0</v>
      </c>
      <c r="J156" s="375">
        <f t="shared" si="33"/>
        <v>100</v>
      </c>
      <c r="K156" s="375"/>
      <c r="L156" s="375"/>
      <c r="M156" s="389"/>
      <c r="N156" s="393"/>
      <c r="O156" s="323">
        <f t="shared" si="28"/>
        <v>67.450796626054355</v>
      </c>
      <c r="P156" s="20"/>
      <c r="Q156" s="20"/>
    </row>
    <row r="157" spans="1:17" s="8" customFormat="1" ht="184.5" customHeight="1" x14ac:dyDescent="0.9">
      <c r="A157" s="386"/>
      <c r="B157" s="399"/>
      <c r="C157" s="433"/>
      <c r="D157" s="400"/>
      <c r="E157" s="151" t="s">
        <v>20</v>
      </c>
      <c r="F157" s="328">
        <v>2115</v>
      </c>
      <c r="G157" s="328">
        <v>1485.64</v>
      </c>
      <c r="H157" s="337">
        <f>874.41+564.05</f>
        <v>1438.46</v>
      </c>
      <c r="I157" s="338">
        <f>H157-G157</f>
        <v>-47.180000000000064</v>
      </c>
      <c r="J157" s="375">
        <f t="shared" si="33"/>
        <v>96.824264290137592</v>
      </c>
      <c r="K157" s="375"/>
      <c r="L157" s="375"/>
      <c r="M157" s="389"/>
      <c r="N157" s="393"/>
      <c r="O157" s="323">
        <f t="shared" si="28"/>
        <v>68.01229314420803</v>
      </c>
      <c r="P157" s="20"/>
      <c r="Q157" s="20"/>
    </row>
    <row r="158" spans="1:17" s="8" customFormat="1" ht="232.5" customHeight="1" x14ac:dyDescent="0.9">
      <c r="A158" s="386"/>
      <c r="B158" s="399"/>
      <c r="C158" s="433"/>
      <c r="D158" s="400"/>
      <c r="E158" s="152" t="s">
        <v>21</v>
      </c>
      <c r="F158" s="341">
        <v>0</v>
      </c>
      <c r="G158" s="338">
        <v>0</v>
      </c>
      <c r="H158" s="337">
        <v>0</v>
      </c>
      <c r="I158" s="338">
        <f t="shared" si="32"/>
        <v>0</v>
      </c>
      <c r="J158" s="375">
        <f t="shared" si="33"/>
        <v>0</v>
      </c>
      <c r="K158" s="375"/>
      <c r="L158" s="375"/>
      <c r="M158" s="389"/>
      <c r="N158" s="393"/>
      <c r="O158" s="323" t="e">
        <f t="shared" si="28"/>
        <v>#DIV/0!</v>
      </c>
      <c r="P158" s="20"/>
      <c r="Q158" s="20"/>
    </row>
    <row r="159" spans="1:17" s="8" customFormat="1" ht="183" customHeight="1" x14ac:dyDescent="0.9">
      <c r="A159" s="386"/>
      <c r="B159" s="399"/>
      <c r="C159" s="433"/>
      <c r="D159" s="400"/>
      <c r="E159" s="152" t="s">
        <v>22</v>
      </c>
      <c r="F159" s="362">
        <v>0</v>
      </c>
      <c r="G159" s="346">
        <v>0</v>
      </c>
      <c r="H159" s="342">
        <v>0</v>
      </c>
      <c r="I159" s="338">
        <f t="shared" si="32"/>
        <v>0</v>
      </c>
      <c r="J159" s="375">
        <f t="shared" si="33"/>
        <v>0</v>
      </c>
      <c r="K159" s="375"/>
      <c r="L159" s="375"/>
      <c r="M159" s="389"/>
      <c r="N159" s="393"/>
      <c r="O159" s="323" t="e">
        <f t="shared" si="28"/>
        <v>#DIV/0!</v>
      </c>
      <c r="P159" s="20"/>
      <c r="Q159" s="20"/>
    </row>
    <row r="160" spans="1:17" s="8" customFormat="1" ht="191.25" customHeight="1" x14ac:dyDescent="0.9">
      <c r="A160" s="386"/>
      <c r="B160" s="399"/>
      <c r="C160" s="432"/>
      <c r="D160" s="400"/>
      <c r="E160" s="153" t="s">
        <v>23</v>
      </c>
      <c r="F160" s="341">
        <v>0</v>
      </c>
      <c r="G160" s="346">
        <v>0</v>
      </c>
      <c r="H160" s="342">
        <v>0</v>
      </c>
      <c r="I160" s="338">
        <f t="shared" si="32"/>
        <v>0</v>
      </c>
      <c r="J160" s="375">
        <f t="shared" si="33"/>
        <v>0</v>
      </c>
      <c r="K160" s="375"/>
      <c r="L160" s="375"/>
      <c r="M160" s="389"/>
      <c r="N160" s="393"/>
      <c r="O160" s="323" t="e">
        <f t="shared" si="28"/>
        <v>#DIV/0!</v>
      </c>
      <c r="P160" s="20"/>
      <c r="Q160" s="20"/>
    </row>
    <row r="161" spans="1:17" s="8" customFormat="1" ht="210.75" customHeight="1" x14ac:dyDescent="0.9">
      <c r="A161" s="386">
        <v>22</v>
      </c>
      <c r="B161" s="399" t="s">
        <v>54</v>
      </c>
      <c r="C161" s="431"/>
      <c r="D161" s="400"/>
      <c r="E161" s="147" t="s">
        <v>17</v>
      </c>
      <c r="F161" s="334">
        <f>F162+F163+F164+F165+F167</f>
        <v>1500</v>
      </c>
      <c r="G161" s="334">
        <f>G162+G163+G164+G165+G167</f>
        <v>200</v>
      </c>
      <c r="H161" s="335">
        <f>H162+H163+H164+H165+H167</f>
        <v>200</v>
      </c>
      <c r="I161" s="335">
        <f t="shared" ref="I161:I163" si="34">H161-G161</f>
        <v>0</v>
      </c>
      <c r="J161" s="370">
        <f>IF(H161=0,0,H161/G161*100)</f>
        <v>100</v>
      </c>
      <c r="K161" s="370"/>
      <c r="L161" s="370"/>
      <c r="M161" s="389">
        <v>3</v>
      </c>
      <c r="N161" s="392" t="s">
        <v>57</v>
      </c>
      <c r="O161" s="323">
        <f t="shared" si="28"/>
        <v>13.333333333333334</v>
      </c>
      <c r="P161" s="20"/>
      <c r="Q161" s="20"/>
    </row>
    <row r="162" spans="1:17" s="8" customFormat="1" ht="169.5" customHeight="1" x14ac:dyDescent="0.9">
      <c r="A162" s="386"/>
      <c r="B162" s="399"/>
      <c r="C162" s="433"/>
      <c r="D162" s="400"/>
      <c r="E162" s="151" t="s">
        <v>18</v>
      </c>
      <c r="F162" s="338">
        <v>0</v>
      </c>
      <c r="G162" s="338">
        <v>0</v>
      </c>
      <c r="H162" s="337">
        <v>0</v>
      </c>
      <c r="I162" s="339">
        <f t="shared" si="34"/>
        <v>0</v>
      </c>
      <c r="J162" s="374">
        <f t="shared" ref="J162:J167" si="35">IF(G162=0,0,H162/G162*100)</f>
        <v>0</v>
      </c>
      <c r="K162" s="374"/>
      <c r="L162" s="374"/>
      <c r="M162" s="389"/>
      <c r="N162" s="393"/>
      <c r="O162" s="323" t="e">
        <f t="shared" si="28"/>
        <v>#DIV/0!</v>
      </c>
      <c r="P162" s="20"/>
      <c r="Q162" s="20"/>
    </row>
    <row r="163" spans="1:17" s="8" customFormat="1" ht="154.5" customHeight="1" x14ac:dyDescent="0.9">
      <c r="A163" s="386"/>
      <c r="B163" s="399"/>
      <c r="C163" s="433"/>
      <c r="D163" s="400"/>
      <c r="E163" s="151" t="s">
        <v>19</v>
      </c>
      <c r="F163" s="338">
        <v>0</v>
      </c>
      <c r="G163" s="338">
        <v>0</v>
      </c>
      <c r="H163" s="337">
        <v>0</v>
      </c>
      <c r="I163" s="337">
        <f t="shared" si="34"/>
        <v>0</v>
      </c>
      <c r="J163" s="374">
        <f t="shared" si="35"/>
        <v>0</v>
      </c>
      <c r="K163" s="374"/>
      <c r="L163" s="374"/>
      <c r="M163" s="389"/>
      <c r="N163" s="393"/>
      <c r="O163" s="323" t="e">
        <f t="shared" si="28"/>
        <v>#DIV/0!</v>
      </c>
      <c r="P163" s="20"/>
      <c r="Q163" s="20"/>
    </row>
    <row r="164" spans="1:17" s="8" customFormat="1" ht="184.5" customHeight="1" x14ac:dyDescent="0.9">
      <c r="A164" s="386"/>
      <c r="B164" s="399"/>
      <c r="C164" s="433"/>
      <c r="D164" s="400"/>
      <c r="E164" s="151" t="s">
        <v>20</v>
      </c>
      <c r="F164" s="340">
        <v>500</v>
      </c>
      <c r="G164" s="338">
        <v>200</v>
      </c>
      <c r="H164" s="337">
        <v>200</v>
      </c>
      <c r="I164" s="338">
        <f>H164-G164</f>
        <v>0</v>
      </c>
      <c r="J164" s="374">
        <f t="shared" si="35"/>
        <v>100</v>
      </c>
      <c r="K164" s="374"/>
      <c r="L164" s="374"/>
      <c r="M164" s="389"/>
      <c r="N164" s="393"/>
      <c r="O164" s="323">
        <f t="shared" si="28"/>
        <v>40</v>
      </c>
      <c r="P164" s="20"/>
      <c r="Q164" s="20"/>
    </row>
    <row r="165" spans="1:17" s="8" customFormat="1" ht="236.25" customHeight="1" x14ac:dyDescent="0.9">
      <c r="A165" s="386"/>
      <c r="B165" s="399"/>
      <c r="C165" s="433"/>
      <c r="D165" s="400"/>
      <c r="E165" s="152" t="s">
        <v>21</v>
      </c>
      <c r="F165" s="341">
        <v>0</v>
      </c>
      <c r="G165" s="338">
        <v>0</v>
      </c>
      <c r="H165" s="337">
        <v>0</v>
      </c>
      <c r="I165" s="339">
        <f>H165-G165</f>
        <v>0</v>
      </c>
      <c r="J165" s="374">
        <f t="shared" si="35"/>
        <v>0</v>
      </c>
      <c r="K165" s="374"/>
      <c r="L165" s="374"/>
      <c r="M165" s="389"/>
      <c r="N165" s="393"/>
      <c r="O165" s="323" t="e">
        <f t="shared" si="28"/>
        <v>#DIV/0!</v>
      </c>
      <c r="P165" s="20"/>
      <c r="Q165" s="20"/>
    </row>
    <row r="166" spans="1:17" s="8" customFormat="1" ht="183" customHeight="1" x14ac:dyDescent="0.9">
      <c r="A166" s="386"/>
      <c r="B166" s="399"/>
      <c r="C166" s="433"/>
      <c r="D166" s="400"/>
      <c r="E166" s="152" t="s">
        <v>22</v>
      </c>
      <c r="F166" s="341">
        <v>0</v>
      </c>
      <c r="G166" s="338">
        <v>0</v>
      </c>
      <c r="H166" s="337">
        <v>0</v>
      </c>
      <c r="I166" s="339">
        <f>H166-G166</f>
        <v>0</v>
      </c>
      <c r="J166" s="374">
        <f t="shared" si="35"/>
        <v>0</v>
      </c>
      <c r="K166" s="374"/>
      <c r="L166" s="374"/>
      <c r="M166" s="389"/>
      <c r="N166" s="393"/>
      <c r="O166" s="323" t="e">
        <f t="shared" si="28"/>
        <v>#DIV/0!</v>
      </c>
      <c r="P166" s="20"/>
      <c r="Q166" s="20"/>
    </row>
    <row r="167" spans="1:17" s="8" customFormat="1" ht="128.25" customHeight="1" x14ac:dyDescent="0.9">
      <c r="A167" s="386"/>
      <c r="B167" s="399"/>
      <c r="C167" s="432"/>
      <c r="D167" s="400"/>
      <c r="E167" s="153" t="s">
        <v>23</v>
      </c>
      <c r="F167" s="341">
        <v>1000</v>
      </c>
      <c r="G167" s="338">
        <v>0</v>
      </c>
      <c r="H167" s="337">
        <v>0</v>
      </c>
      <c r="I167" s="339">
        <f>H167-G167</f>
        <v>0</v>
      </c>
      <c r="J167" s="374">
        <f t="shared" si="35"/>
        <v>0</v>
      </c>
      <c r="K167" s="374"/>
      <c r="L167" s="374"/>
      <c r="M167" s="389"/>
      <c r="N167" s="393"/>
      <c r="O167" s="323">
        <f t="shared" si="28"/>
        <v>0</v>
      </c>
      <c r="P167" s="20"/>
      <c r="Q167" s="20"/>
    </row>
    <row r="168" spans="1:17" ht="63.75" customHeight="1" x14ac:dyDescent="0.25">
      <c r="A168" s="386">
        <v>23</v>
      </c>
      <c r="B168" s="399" t="s">
        <v>82</v>
      </c>
      <c r="C168" s="431"/>
      <c r="D168" s="400"/>
      <c r="E168" s="147" t="s">
        <v>17</v>
      </c>
      <c r="F168" s="334">
        <f>F169+F170+F171+F172+F174</f>
        <v>1106.3900000000001</v>
      </c>
      <c r="G168" s="334">
        <f>G169+G170+G171+G172+G174</f>
        <v>106.39</v>
      </c>
      <c r="H168" s="335">
        <f>H169+H170+H171+H172+H174</f>
        <v>81.37</v>
      </c>
      <c r="I168" s="335">
        <f t="shared" ref="I168:I170" si="36">H168-G168</f>
        <v>-25.019999999999996</v>
      </c>
      <c r="J168" s="370">
        <f>IF(H168=0,0,H168/G168*100)</f>
        <v>76.482752138358862</v>
      </c>
      <c r="K168" s="370"/>
      <c r="L168" s="370"/>
      <c r="M168" s="389">
        <v>2</v>
      </c>
      <c r="N168" s="392" t="s">
        <v>83</v>
      </c>
    </row>
    <row r="169" spans="1:17" ht="53.25" customHeight="1" x14ac:dyDescent="0.25">
      <c r="A169" s="386"/>
      <c r="B169" s="399"/>
      <c r="C169" s="433"/>
      <c r="D169" s="400"/>
      <c r="E169" s="151" t="s">
        <v>18</v>
      </c>
      <c r="F169" s="338">
        <v>0</v>
      </c>
      <c r="G169" s="338">
        <v>0</v>
      </c>
      <c r="H169" s="337">
        <v>0</v>
      </c>
      <c r="I169" s="339">
        <f t="shared" si="36"/>
        <v>0</v>
      </c>
      <c r="J169" s="374">
        <f t="shared" ref="J169:J174" si="37">IF(G169=0,0,H169/G169*100)</f>
        <v>0</v>
      </c>
      <c r="K169" s="374"/>
      <c r="L169" s="374"/>
      <c r="M169" s="389"/>
      <c r="N169" s="393"/>
    </row>
    <row r="170" spans="1:17" s="23" customFormat="1" ht="64.5" x14ac:dyDescent="0.65">
      <c r="A170" s="386"/>
      <c r="B170" s="399"/>
      <c r="C170" s="433"/>
      <c r="D170" s="400"/>
      <c r="E170" s="151" t="s">
        <v>19</v>
      </c>
      <c r="F170" s="338">
        <v>0</v>
      </c>
      <c r="G170" s="338">
        <v>0</v>
      </c>
      <c r="H170" s="337">
        <v>0</v>
      </c>
      <c r="I170" s="337">
        <f t="shared" si="36"/>
        <v>0</v>
      </c>
      <c r="J170" s="374">
        <f t="shared" si="37"/>
        <v>0</v>
      </c>
      <c r="K170" s="374"/>
      <c r="L170" s="374"/>
      <c r="M170" s="389"/>
      <c r="N170" s="393"/>
    </row>
    <row r="171" spans="1:17" s="23" customFormat="1" ht="64.5" x14ac:dyDescent="0.65">
      <c r="A171" s="386"/>
      <c r="B171" s="399"/>
      <c r="C171" s="433"/>
      <c r="D171" s="400"/>
      <c r="E171" s="151" t="s">
        <v>20</v>
      </c>
      <c r="F171" s="340">
        <v>106.39</v>
      </c>
      <c r="G171" s="338">
        <v>106.39</v>
      </c>
      <c r="H171" s="337">
        <v>81.37</v>
      </c>
      <c r="I171" s="337">
        <f>H171-G171</f>
        <v>-25.019999999999996</v>
      </c>
      <c r="J171" s="374">
        <f>H171/G171*100</f>
        <v>76.482752138358862</v>
      </c>
      <c r="K171" s="374"/>
      <c r="L171" s="374"/>
      <c r="M171" s="389"/>
      <c r="N171" s="393"/>
    </row>
    <row r="172" spans="1:17" s="23" customFormat="1" ht="172.5" x14ac:dyDescent="0.65">
      <c r="A172" s="386"/>
      <c r="B172" s="399"/>
      <c r="C172" s="433"/>
      <c r="D172" s="400"/>
      <c r="E172" s="152" t="s">
        <v>21</v>
      </c>
      <c r="F172" s="341">
        <v>0</v>
      </c>
      <c r="G172" s="338">
        <v>0</v>
      </c>
      <c r="H172" s="337">
        <v>0</v>
      </c>
      <c r="I172" s="339">
        <f>H172-G172</f>
        <v>0</v>
      </c>
      <c r="J172" s="374">
        <f t="shared" si="37"/>
        <v>0</v>
      </c>
      <c r="K172" s="374"/>
      <c r="L172" s="374"/>
      <c r="M172" s="389"/>
      <c r="N172" s="393"/>
    </row>
    <row r="173" spans="1:17" s="23" customFormat="1" ht="66.75" x14ac:dyDescent="0.65">
      <c r="A173" s="386"/>
      <c r="B173" s="399"/>
      <c r="C173" s="433"/>
      <c r="D173" s="400"/>
      <c r="E173" s="152" t="s">
        <v>22</v>
      </c>
      <c r="F173" s="341">
        <v>0</v>
      </c>
      <c r="G173" s="338">
        <v>0</v>
      </c>
      <c r="H173" s="337">
        <v>0</v>
      </c>
      <c r="I173" s="339">
        <f>H173-G173</f>
        <v>0</v>
      </c>
      <c r="J173" s="374">
        <f t="shared" si="37"/>
        <v>0</v>
      </c>
      <c r="K173" s="374"/>
      <c r="L173" s="374"/>
      <c r="M173" s="389"/>
      <c r="N173" s="393"/>
    </row>
    <row r="174" spans="1:17" s="23" customFormat="1" ht="64.5" x14ac:dyDescent="0.65">
      <c r="A174" s="386"/>
      <c r="B174" s="399"/>
      <c r="C174" s="432"/>
      <c r="D174" s="400"/>
      <c r="E174" s="153" t="s">
        <v>23</v>
      </c>
      <c r="F174" s="341">
        <v>1000</v>
      </c>
      <c r="G174" s="338">
        <v>0</v>
      </c>
      <c r="H174" s="337">
        <v>0</v>
      </c>
      <c r="I174" s="339">
        <f>H174-G174</f>
        <v>0</v>
      </c>
      <c r="J174" s="374">
        <f t="shared" si="37"/>
        <v>0</v>
      </c>
      <c r="K174" s="374"/>
      <c r="L174" s="374"/>
      <c r="M174" s="389"/>
      <c r="N174" s="393"/>
    </row>
    <row r="175" spans="1:17" s="23" customFormat="1" ht="53.25" x14ac:dyDescent="0.75">
      <c r="A175" s="7"/>
      <c r="B175" s="384"/>
      <c r="C175" s="384"/>
      <c r="D175" s="385"/>
      <c r="E175" s="10"/>
      <c r="F175" s="2"/>
      <c r="G175" s="2"/>
      <c r="H175" s="331"/>
      <c r="I175" s="2"/>
      <c r="J175" s="2"/>
      <c r="K175" s="2"/>
      <c r="L175" s="2"/>
      <c r="M175" s="330"/>
      <c r="N175" s="11"/>
    </row>
    <row r="176" spans="1:17" s="23" customFormat="1" ht="53.25" x14ac:dyDescent="0.75">
      <c r="A176" s="7"/>
      <c r="B176" s="384"/>
      <c r="C176" s="384"/>
      <c r="D176" s="385"/>
      <c r="E176" s="10"/>
      <c r="F176" s="2"/>
      <c r="G176" s="2"/>
      <c r="H176" s="331"/>
      <c r="I176" s="2"/>
      <c r="J176" s="2"/>
      <c r="K176" s="2"/>
      <c r="L176" s="2"/>
      <c r="M176" s="330"/>
      <c r="N176" s="11"/>
    </row>
    <row r="177" spans="1:14" s="23" customFormat="1" ht="53.25" x14ac:dyDescent="0.75">
      <c r="A177" s="7"/>
      <c r="B177" s="384"/>
      <c r="C177" s="384"/>
      <c r="D177" s="385"/>
      <c r="E177" s="10"/>
      <c r="F177" s="2"/>
      <c r="G177" s="2"/>
      <c r="H177" s="331"/>
      <c r="I177" s="2"/>
      <c r="J177" s="2"/>
      <c r="K177" s="2"/>
      <c r="L177" s="2"/>
      <c r="M177" s="330"/>
      <c r="N177" s="11"/>
    </row>
    <row r="178" spans="1:14" s="23" customFormat="1" ht="53.25" customHeight="1" x14ac:dyDescent="0.75">
      <c r="A178" s="7"/>
      <c r="B178" s="384"/>
      <c r="C178" s="384"/>
      <c r="D178" s="385"/>
      <c r="E178" s="10"/>
      <c r="F178" s="2"/>
      <c r="G178" s="2"/>
      <c r="H178" s="331"/>
      <c r="I178" s="2"/>
      <c r="J178" s="2"/>
      <c r="K178" s="2"/>
      <c r="L178" s="2"/>
      <c r="M178" s="330"/>
      <c r="N178" s="11"/>
    </row>
    <row r="179" spans="1:14" s="23" customFormat="1" ht="53.25" x14ac:dyDescent="0.75">
      <c r="A179" s="7"/>
      <c r="B179" s="384"/>
      <c r="C179" s="384"/>
      <c r="D179" s="385"/>
      <c r="E179" s="10"/>
      <c r="F179" s="2"/>
      <c r="G179" s="2"/>
      <c r="H179" s="331"/>
      <c r="I179" s="2"/>
      <c r="J179" s="2"/>
      <c r="K179" s="2"/>
      <c r="L179" s="2"/>
      <c r="M179" s="330"/>
      <c r="N179" s="11"/>
    </row>
    <row r="180" spans="1:14" s="23" customFormat="1" ht="53.25" x14ac:dyDescent="0.75">
      <c r="A180" s="7"/>
      <c r="B180" s="384"/>
      <c r="C180" s="384"/>
      <c r="D180" s="385"/>
      <c r="E180" s="10"/>
      <c r="F180" s="2"/>
      <c r="G180" s="2"/>
      <c r="H180" s="331"/>
      <c r="I180" s="2"/>
      <c r="J180" s="2"/>
      <c r="K180" s="2"/>
      <c r="L180" s="2"/>
      <c r="M180" s="330"/>
      <c r="N180" s="11"/>
    </row>
    <row r="181" spans="1:14" s="23" customFormat="1" ht="53.25" x14ac:dyDescent="0.75">
      <c r="A181" s="7"/>
      <c r="B181" s="384"/>
      <c r="C181" s="384"/>
      <c r="D181" s="385"/>
      <c r="E181" s="10"/>
      <c r="F181" s="2"/>
      <c r="G181" s="2"/>
      <c r="H181" s="331"/>
      <c r="I181" s="2"/>
      <c r="J181" s="2"/>
      <c r="K181" s="2"/>
      <c r="L181" s="2"/>
      <c r="M181" s="330"/>
      <c r="N181" s="11"/>
    </row>
    <row r="182" spans="1:14" s="23" customFormat="1" ht="53.25" x14ac:dyDescent="0.75">
      <c r="A182" s="7"/>
      <c r="B182" s="384"/>
      <c r="C182" s="384"/>
      <c r="D182" s="385"/>
      <c r="E182" s="10"/>
      <c r="F182" s="2"/>
      <c r="G182" s="2"/>
      <c r="H182" s="331"/>
      <c r="I182" s="2"/>
      <c r="J182" s="2"/>
      <c r="K182" s="2"/>
      <c r="L182" s="2"/>
      <c r="M182" s="330"/>
      <c r="N182" s="11"/>
    </row>
    <row r="183" spans="1:14" s="23" customFormat="1" ht="53.25" x14ac:dyDescent="0.75">
      <c r="A183" s="7"/>
      <c r="B183" s="384"/>
      <c r="C183" s="384"/>
      <c r="D183" s="385"/>
      <c r="E183" s="10"/>
      <c r="F183" s="2"/>
      <c r="G183" s="2"/>
      <c r="H183" s="331"/>
      <c r="I183" s="2"/>
      <c r="J183" s="2"/>
      <c r="K183" s="2"/>
      <c r="L183" s="2"/>
      <c r="M183" s="330"/>
      <c r="N183" s="11"/>
    </row>
    <row r="184" spans="1:14" s="23" customFormat="1" ht="53.25" x14ac:dyDescent="0.75">
      <c r="A184" s="7"/>
      <c r="B184" s="384"/>
      <c r="C184" s="384"/>
      <c r="D184" s="385"/>
      <c r="E184" s="10"/>
      <c r="F184" s="2"/>
      <c r="G184" s="2"/>
      <c r="H184" s="331"/>
      <c r="I184" s="2"/>
      <c r="J184" s="2"/>
      <c r="K184" s="2"/>
      <c r="L184" s="2"/>
      <c r="M184" s="330"/>
      <c r="N184" s="11"/>
    </row>
    <row r="185" spans="1:14" s="23" customFormat="1" ht="53.25" x14ac:dyDescent="0.75">
      <c r="A185" s="7"/>
      <c r="B185" s="384"/>
      <c r="C185" s="384"/>
      <c r="D185" s="385"/>
      <c r="E185" s="10"/>
      <c r="F185" s="2"/>
      <c r="G185" s="2"/>
      <c r="H185" s="331"/>
      <c r="I185" s="2"/>
      <c r="J185" s="2"/>
      <c r="K185" s="2"/>
      <c r="L185" s="2"/>
      <c r="M185" s="330"/>
      <c r="N185" s="11"/>
    </row>
    <row r="186" spans="1:14" s="23" customFormat="1" ht="53.25" x14ac:dyDescent="0.75">
      <c r="A186" s="7"/>
      <c r="B186" s="384"/>
      <c r="C186" s="384"/>
      <c r="D186" s="385"/>
      <c r="E186" s="10"/>
      <c r="F186" s="2"/>
      <c r="G186" s="2"/>
      <c r="H186" s="331"/>
      <c r="I186" s="2"/>
      <c r="J186" s="2"/>
      <c r="K186" s="2"/>
      <c r="L186" s="2"/>
      <c r="M186" s="330"/>
      <c r="N186" s="11"/>
    </row>
    <row r="187" spans="1:14" s="23" customFormat="1" ht="53.25" x14ac:dyDescent="0.75">
      <c r="A187" s="7"/>
      <c r="B187" s="384"/>
      <c r="C187" s="384"/>
      <c r="D187" s="385"/>
      <c r="E187" s="10"/>
      <c r="F187" s="2"/>
      <c r="G187" s="2"/>
      <c r="H187" s="331"/>
      <c r="I187" s="2"/>
      <c r="J187" s="2"/>
      <c r="K187" s="2"/>
      <c r="L187" s="2"/>
      <c r="M187" s="330"/>
      <c r="N187" s="11"/>
    </row>
    <row r="188" spans="1:14" s="23" customFormat="1" ht="53.25" x14ac:dyDescent="0.75">
      <c r="A188" s="7"/>
      <c r="B188" s="384"/>
      <c r="C188" s="384"/>
      <c r="D188" s="385"/>
      <c r="E188" s="10"/>
      <c r="F188" s="2"/>
      <c r="G188" s="2"/>
      <c r="H188" s="331"/>
      <c r="I188" s="2"/>
      <c r="J188" s="2"/>
      <c r="K188" s="2"/>
      <c r="L188" s="2"/>
      <c r="M188" s="330"/>
      <c r="N188" s="11"/>
    </row>
    <row r="189" spans="1:14" s="23" customFormat="1" ht="53.25" x14ac:dyDescent="0.75">
      <c r="A189" s="7"/>
      <c r="B189" s="384"/>
      <c r="C189" s="384"/>
      <c r="D189" s="385"/>
      <c r="E189" s="10"/>
      <c r="F189" s="2"/>
      <c r="G189" s="2"/>
      <c r="H189" s="331"/>
      <c r="I189" s="2"/>
      <c r="J189" s="2"/>
      <c r="K189" s="2"/>
      <c r="L189" s="2"/>
      <c r="M189" s="330"/>
      <c r="N189" s="11"/>
    </row>
    <row r="190" spans="1:14" s="23" customFormat="1" ht="53.25" x14ac:dyDescent="0.75">
      <c r="A190" s="7"/>
      <c r="B190" s="384"/>
      <c r="C190" s="384"/>
      <c r="D190" s="385"/>
      <c r="E190" s="10"/>
      <c r="F190" s="2"/>
      <c r="G190" s="2"/>
      <c r="H190" s="331"/>
      <c r="I190" s="2"/>
      <c r="J190" s="2"/>
      <c r="K190" s="2"/>
      <c r="L190" s="2"/>
      <c r="M190" s="330"/>
      <c r="N190" s="11"/>
    </row>
    <row r="191" spans="1:14" s="23" customFormat="1" ht="53.25" x14ac:dyDescent="0.75">
      <c r="A191" s="7"/>
      <c r="B191" s="384"/>
      <c r="C191" s="384"/>
      <c r="D191" s="385"/>
      <c r="E191" s="10"/>
      <c r="F191" s="2"/>
      <c r="G191" s="2"/>
      <c r="H191" s="331"/>
      <c r="I191" s="2"/>
      <c r="J191" s="2"/>
      <c r="K191" s="2"/>
      <c r="L191" s="2"/>
      <c r="M191" s="330"/>
      <c r="N191" s="11"/>
    </row>
    <row r="192" spans="1:14" s="23" customFormat="1" ht="53.25" x14ac:dyDescent="0.75">
      <c r="A192" s="7"/>
      <c r="B192" s="384"/>
      <c r="C192" s="384"/>
      <c r="D192" s="385"/>
      <c r="E192" s="10"/>
      <c r="F192" s="2"/>
      <c r="G192" s="2"/>
      <c r="H192" s="331"/>
      <c r="I192" s="2"/>
      <c r="J192" s="2"/>
      <c r="K192" s="2"/>
      <c r="L192" s="2"/>
      <c r="M192" s="330"/>
      <c r="N192" s="11"/>
    </row>
    <row r="193" spans="1:14" s="23" customFormat="1" ht="53.25" x14ac:dyDescent="0.75">
      <c r="A193" s="7"/>
      <c r="B193" s="384"/>
      <c r="C193" s="384"/>
      <c r="D193" s="385"/>
      <c r="E193" s="10"/>
      <c r="F193" s="2"/>
      <c r="G193" s="2"/>
      <c r="H193" s="331"/>
      <c r="I193" s="2"/>
      <c r="J193" s="2"/>
      <c r="K193" s="2"/>
      <c r="L193" s="2"/>
      <c r="M193" s="330"/>
      <c r="N193" s="11"/>
    </row>
    <row r="194" spans="1:14" s="23" customFormat="1" ht="53.25" x14ac:dyDescent="0.75">
      <c r="A194" s="7"/>
      <c r="B194" s="384"/>
      <c r="C194" s="384"/>
      <c r="D194" s="385"/>
      <c r="E194" s="10"/>
      <c r="F194" s="2"/>
      <c r="G194" s="2"/>
      <c r="H194" s="331"/>
      <c r="I194" s="2"/>
      <c r="J194" s="2"/>
      <c r="K194" s="2"/>
      <c r="L194" s="2"/>
      <c r="M194" s="330"/>
      <c r="N194" s="11"/>
    </row>
    <row r="195" spans="1:14" s="23" customFormat="1" ht="53.25" x14ac:dyDescent="0.75">
      <c r="A195" s="7"/>
      <c r="B195" s="384"/>
      <c r="C195" s="384"/>
      <c r="D195" s="385"/>
      <c r="E195" s="10"/>
      <c r="F195" s="2"/>
      <c r="G195" s="2"/>
      <c r="H195" s="331"/>
      <c r="I195" s="2"/>
      <c r="J195" s="2"/>
      <c r="K195" s="2"/>
      <c r="L195" s="2"/>
      <c r="M195" s="330"/>
      <c r="N195" s="11"/>
    </row>
    <row r="196" spans="1:14" s="23" customFormat="1" ht="53.25" x14ac:dyDescent="0.75">
      <c r="A196" s="7"/>
      <c r="B196" s="384"/>
      <c r="C196" s="384"/>
      <c r="D196" s="385"/>
      <c r="E196" s="10"/>
      <c r="F196" s="2"/>
      <c r="G196" s="2"/>
      <c r="H196" s="331"/>
      <c r="I196" s="2"/>
      <c r="J196" s="2"/>
      <c r="K196" s="2"/>
      <c r="L196" s="2"/>
      <c r="M196" s="330"/>
      <c r="N196" s="11"/>
    </row>
    <row r="197" spans="1:14" s="23" customFormat="1" ht="53.25" x14ac:dyDescent="0.75">
      <c r="A197" s="7"/>
      <c r="B197" s="384"/>
      <c r="C197" s="384"/>
      <c r="D197" s="385"/>
      <c r="E197" s="10"/>
      <c r="F197" s="2"/>
      <c r="G197" s="2"/>
      <c r="H197" s="331"/>
      <c r="I197" s="2"/>
      <c r="J197" s="2"/>
      <c r="K197" s="2"/>
      <c r="L197" s="2"/>
      <c r="M197" s="330"/>
      <c r="N197" s="11"/>
    </row>
    <row r="198" spans="1:14" s="23" customFormat="1" ht="53.25" x14ac:dyDescent="0.75">
      <c r="A198" s="7"/>
      <c r="B198" s="384"/>
      <c r="C198" s="384"/>
      <c r="D198" s="385"/>
      <c r="E198" s="10"/>
      <c r="F198" s="2"/>
      <c r="G198" s="2"/>
      <c r="H198" s="331"/>
      <c r="I198" s="2"/>
      <c r="J198" s="2"/>
      <c r="K198" s="2"/>
      <c r="L198" s="2"/>
      <c r="M198" s="330"/>
      <c r="N198" s="11"/>
    </row>
    <row r="199" spans="1:14" s="23" customFormat="1" ht="53.25" x14ac:dyDescent="0.75">
      <c r="A199" s="7"/>
      <c r="B199" s="384"/>
      <c r="C199" s="384"/>
      <c r="D199" s="385"/>
      <c r="E199" s="10"/>
      <c r="F199" s="2"/>
      <c r="G199" s="2"/>
      <c r="H199" s="331"/>
      <c r="I199" s="2"/>
      <c r="J199" s="2"/>
      <c r="K199" s="2"/>
      <c r="L199" s="2"/>
      <c r="M199" s="330"/>
      <c r="N199" s="11"/>
    </row>
    <row r="200" spans="1:14" s="23" customFormat="1" ht="53.25" x14ac:dyDescent="0.75">
      <c r="A200" s="7"/>
      <c r="B200" s="384"/>
      <c r="C200" s="384"/>
      <c r="D200" s="385"/>
      <c r="E200" s="10"/>
      <c r="F200" s="2"/>
      <c r="G200" s="2"/>
      <c r="H200" s="331"/>
      <c r="I200" s="2"/>
      <c r="J200" s="2"/>
      <c r="K200" s="2"/>
      <c r="L200" s="2"/>
      <c r="M200" s="330"/>
      <c r="N200" s="11"/>
    </row>
    <row r="201" spans="1:14" s="23" customFormat="1" ht="53.25" x14ac:dyDescent="0.75">
      <c r="A201" s="7"/>
      <c r="B201" s="384"/>
      <c r="C201" s="384"/>
      <c r="D201" s="385"/>
      <c r="E201" s="10"/>
      <c r="F201" s="2"/>
      <c r="G201" s="2"/>
      <c r="H201" s="331"/>
      <c r="I201" s="2"/>
      <c r="J201" s="2"/>
      <c r="K201" s="2"/>
      <c r="L201" s="2"/>
      <c r="M201" s="330"/>
      <c r="N201" s="11"/>
    </row>
    <row r="202" spans="1:14" s="23" customFormat="1" ht="53.25" x14ac:dyDescent="0.75">
      <c r="A202" s="7"/>
      <c r="B202" s="384"/>
      <c r="C202" s="384"/>
      <c r="D202" s="385"/>
      <c r="E202" s="10"/>
      <c r="F202" s="2"/>
      <c r="G202" s="2"/>
      <c r="H202" s="331"/>
      <c r="I202" s="2"/>
      <c r="J202" s="2"/>
      <c r="K202" s="2"/>
      <c r="L202" s="2"/>
      <c r="M202" s="330"/>
      <c r="N202" s="11"/>
    </row>
    <row r="203" spans="1:14" s="23" customFormat="1" ht="53.25" x14ac:dyDescent="0.75">
      <c r="A203" s="7"/>
      <c r="B203" s="384"/>
      <c r="C203" s="384"/>
      <c r="D203" s="385"/>
      <c r="E203" s="10"/>
      <c r="F203" s="2"/>
      <c r="G203" s="2"/>
      <c r="H203" s="331"/>
      <c r="I203" s="2"/>
      <c r="J203" s="2"/>
      <c r="K203" s="2"/>
      <c r="L203" s="2"/>
      <c r="M203" s="330"/>
      <c r="N203" s="11"/>
    </row>
    <row r="204" spans="1:14" s="23" customFormat="1" ht="53.25" x14ac:dyDescent="0.75">
      <c r="A204" s="7"/>
      <c r="B204" s="384"/>
      <c r="C204" s="384"/>
      <c r="D204" s="385"/>
      <c r="E204" s="10"/>
      <c r="F204" s="2"/>
      <c r="G204" s="2"/>
      <c r="H204" s="331"/>
      <c r="I204" s="2"/>
      <c r="J204" s="2"/>
      <c r="K204" s="2"/>
      <c r="L204" s="2"/>
      <c r="M204" s="330"/>
      <c r="N204" s="11"/>
    </row>
    <row r="205" spans="1:14" s="23" customFormat="1" ht="53.25" x14ac:dyDescent="0.75">
      <c r="A205" s="7"/>
      <c r="B205" s="384"/>
      <c r="C205" s="384"/>
      <c r="D205" s="385"/>
      <c r="E205" s="10"/>
      <c r="F205" s="2"/>
      <c r="G205" s="2"/>
      <c r="H205" s="331"/>
      <c r="I205" s="2"/>
      <c r="J205" s="2"/>
      <c r="K205" s="2"/>
      <c r="L205" s="2"/>
      <c r="M205" s="330"/>
      <c r="N205" s="11"/>
    </row>
    <row r="206" spans="1:14" s="23" customFormat="1" ht="53.25" x14ac:dyDescent="0.75">
      <c r="A206" s="7"/>
      <c r="B206" s="384"/>
      <c r="C206" s="384"/>
      <c r="D206" s="385"/>
      <c r="E206" s="10"/>
      <c r="F206" s="2"/>
      <c r="G206" s="2"/>
      <c r="H206" s="331"/>
      <c r="I206" s="2"/>
      <c r="J206" s="2"/>
      <c r="K206" s="2"/>
      <c r="L206" s="2"/>
      <c r="M206" s="330"/>
      <c r="N206" s="11"/>
    </row>
    <row r="207" spans="1:14" s="23" customFormat="1" ht="53.25" x14ac:dyDescent="0.75">
      <c r="A207" s="7"/>
      <c r="B207" s="384"/>
      <c r="C207" s="384"/>
      <c r="D207" s="385"/>
      <c r="E207" s="10"/>
      <c r="F207" s="2"/>
      <c r="G207" s="2"/>
      <c r="H207" s="331"/>
      <c r="I207" s="2"/>
      <c r="J207" s="2"/>
      <c r="K207" s="2"/>
      <c r="L207" s="2"/>
      <c r="M207" s="330"/>
      <c r="N207" s="11"/>
    </row>
    <row r="208" spans="1:14" s="23" customFormat="1" ht="53.25" x14ac:dyDescent="0.75">
      <c r="A208" s="7"/>
      <c r="B208" s="384"/>
      <c r="C208" s="384"/>
      <c r="D208" s="385"/>
      <c r="E208" s="10"/>
      <c r="F208" s="2"/>
      <c r="G208" s="2"/>
      <c r="H208" s="331"/>
      <c r="I208" s="2"/>
      <c r="J208" s="2"/>
      <c r="K208" s="2"/>
      <c r="L208" s="2"/>
      <c r="M208" s="330"/>
      <c r="N208" s="11"/>
    </row>
    <row r="209" spans="1:14" s="23" customFormat="1" ht="53.25" x14ac:dyDescent="0.75">
      <c r="A209" s="7"/>
      <c r="B209" s="384"/>
      <c r="C209" s="384"/>
      <c r="D209" s="385"/>
      <c r="E209" s="10"/>
      <c r="F209" s="2"/>
      <c r="G209" s="2"/>
      <c r="H209" s="331"/>
      <c r="I209" s="2"/>
      <c r="J209" s="2"/>
      <c r="K209" s="2"/>
      <c r="L209" s="2"/>
      <c r="M209" s="330"/>
      <c r="N209" s="11"/>
    </row>
    <row r="210" spans="1:14" s="23" customFormat="1" ht="53.25" x14ac:dyDescent="0.75">
      <c r="A210" s="7"/>
      <c r="B210" s="384"/>
      <c r="C210" s="384"/>
      <c r="D210" s="385"/>
      <c r="E210" s="10"/>
      <c r="F210" s="2"/>
      <c r="G210" s="2"/>
      <c r="H210" s="331"/>
      <c r="I210" s="2"/>
      <c r="J210" s="2"/>
      <c r="K210" s="2"/>
      <c r="L210" s="2"/>
      <c r="M210" s="330"/>
      <c r="N210" s="11"/>
    </row>
    <row r="211" spans="1:14" s="23" customFormat="1" ht="53.25" x14ac:dyDescent="0.75">
      <c r="A211" s="7"/>
      <c r="B211" s="384"/>
      <c r="C211" s="384"/>
      <c r="D211" s="385"/>
      <c r="E211" s="10"/>
      <c r="F211" s="2"/>
      <c r="G211" s="2"/>
      <c r="H211" s="331"/>
      <c r="I211" s="2"/>
      <c r="J211" s="2"/>
      <c r="K211" s="2"/>
      <c r="L211" s="2"/>
      <c r="M211" s="330"/>
      <c r="N211" s="11"/>
    </row>
    <row r="212" spans="1:14" s="23" customFormat="1" ht="53.25" x14ac:dyDescent="0.75">
      <c r="A212" s="7"/>
      <c r="B212" s="384"/>
      <c r="C212" s="384"/>
      <c r="D212" s="385"/>
      <c r="E212" s="10"/>
      <c r="F212" s="2"/>
      <c r="G212" s="2"/>
      <c r="H212" s="331"/>
      <c r="I212" s="2"/>
      <c r="J212" s="2"/>
      <c r="K212" s="2"/>
      <c r="L212" s="2"/>
      <c r="M212" s="330"/>
      <c r="N212" s="11"/>
    </row>
    <row r="213" spans="1:14" s="23" customFormat="1" ht="53.25" x14ac:dyDescent="0.75">
      <c r="A213" s="7"/>
      <c r="B213" s="384"/>
      <c r="C213" s="384"/>
      <c r="D213" s="385"/>
      <c r="E213" s="10"/>
      <c r="F213" s="2"/>
      <c r="G213" s="2"/>
      <c r="H213" s="331"/>
      <c r="I213" s="2"/>
      <c r="J213" s="2"/>
      <c r="K213" s="2"/>
      <c r="L213" s="2"/>
      <c r="M213" s="330"/>
      <c r="N213" s="11"/>
    </row>
    <row r="214" spans="1:14" s="23" customFormat="1" ht="53.25" x14ac:dyDescent="0.75">
      <c r="A214" s="7"/>
      <c r="B214" s="384"/>
      <c r="C214" s="384"/>
      <c r="D214" s="385"/>
      <c r="E214" s="10"/>
      <c r="F214" s="2"/>
      <c r="G214" s="2"/>
      <c r="H214" s="331"/>
      <c r="I214" s="2"/>
      <c r="J214" s="2"/>
      <c r="K214" s="2"/>
      <c r="L214" s="2"/>
      <c r="M214" s="330"/>
      <c r="N214" s="11"/>
    </row>
    <row r="215" spans="1:14" s="23" customFormat="1" ht="53.25" x14ac:dyDescent="0.75">
      <c r="A215" s="7"/>
      <c r="B215" s="384"/>
      <c r="C215" s="384"/>
      <c r="D215" s="385"/>
      <c r="E215" s="10"/>
      <c r="F215" s="2"/>
      <c r="G215" s="2"/>
      <c r="H215" s="331"/>
      <c r="I215" s="2"/>
      <c r="J215" s="2"/>
      <c r="K215" s="2"/>
      <c r="L215" s="2"/>
      <c r="M215" s="330"/>
      <c r="N215" s="11"/>
    </row>
    <row r="216" spans="1:14" s="23" customFormat="1" ht="53.25" x14ac:dyDescent="0.75">
      <c r="A216" s="7"/>
      <c r="B216" s="384"/>
      <c r="C216" s="384"/>
      <c r="D216" s="385"/>
      <c r="E216" s="10"/>
      <c r="F216" s="2"/>
      <c r="G216" s="2"/>
      <c r="H216" s="331"/>
      <c r="I216" s="2"/>
      <c r="J216" s="2"/>
      <c r="K216" s="2"/>
      <c r="L216" s="2"/>
      <c r="M216" s="330"/>
      <c r="N216" s="11"/>
    </row>
    <row r="217" spans="1:14" s="23" customFormat="1" ht="53.25" x14ac:dyDescent="0.75">
      <c r="A217" s="7"/>
      <c r="B217" s="384"/>
      <c r="C217" s="384"/>
      <c r="D217" s="385"/>
      <c r="E217" s="10"/>
      <c r="F217" s="2"/>
      <c r="G217" s="2"/>
      <c r="H217" s="331"/>
      <c r="I217" s="2"/>
      <c r="J217" s="2"/>
      <c r="K217" s="2"/>
      <c r="L217" s="2"/>
      <c r="M217" s="330"/>
      <c r="N217" s="11"/>
    </row>
    <row r="218" spans="1:14" s="23" customFormat="1" ht="53.25" x14ac:dyDescent="0.75">
      <c r="A218" s="7"/>
      <c r="B218" s="384"/>
      <c r="C218" s="384"/>
      <c r="D218" s="385"/>
      <c r="E218" s="10"/>
      <c r="F218" s="2"/>
      <c r="G218" s="2"/>
      <c r="H218" s="331"/>
      <c r="I218" s="2"/>
      <c r="J218" s="2"/>
      <c r="K218" s="2"/>
      <c r="L218" s="2"/>
      <c r="M218" s="330"/>
      <c r="N218" s="11"/>
    </row>
    <row r="219" spans="1:14" s="23" customFormat="1" ht="53.25" x14ac:dyDescent="0.75">
      <c r="A219" s="7"/>
      <c r="B219" s="384"/>
      <c r="C219" s="384"/>
      <c r="D219" s="385"/>
      <c r="E219" s="10"/>
      <c r="F219" s="2"/>
      <c r="G219" s="2"/>
      <c r="H219" s="331"/>
      <c r="I219" s="2"/>
      <c r="J219" s="2"/>
      <c r="K219" s="2"/>
      <c r="L219" s="2"/>
      <c r="M219" s="330"/>
      <c r="N219" s="11"/>
    </row>
    <row r="220" spans="1:14" s="23" customFormat="1" ht="53.25" x14ac:dyDescent="0.75">
      <c r="A220" s="7"/>
      <c r="B220" s="384"/>
      <c r="C220" s="384"/>
      <c r="D220" s="385"/>
      <c r="E220" s="10"/>
      <c r="F220" s="2"/>
      <c r="G220" s="2"/>
      <c r="H220" s="331"/>
      <c r="I220" s="2"/>
      <c r="J220" s="2"/>
      <c r="K220" s="2"/>
      <c r="L220" s="2"/>
      <c r="M220" s="330"/>
      <c r="N220" s="11"/>
    </row>
    <row r="221" spans="1:14" s="23" customFormat="1" ht="53.25" x14ac:dyDescent="0.75">
      <c r="A221" s="7"/>
      <c r="B221" s="384"/>
      <c r="C221" s="384"/>
      <c r="D221" s="385"/>
      <c r="E221" s="10"/>
      <c r="F221" s="2"/>
      <c r="G221" s="2"/>
      <c r="H221" s="331"/>
      <c r="I221" s="2"/>
      <c r="J221" s="2"/>
      <c r="K221" s="2"/>
      <c r="L221" s="2"/>
      <c r="M221" s="330"/>
      <c r="N221" s="11"/>
    </row>
    <row r="222" spans="1:14" s="23" customFormat="1" ht="53.25" x14ac:dyDescent="0.75">
      <c r="A222" s="7"/>
      <c r="B222" s="384"/>
      <c r="C222" s="384"/>
      <c r="D222" s="385"/>
      <c r="E222" s="10"/>
      <c r="F222" s="2"/>
      <c r="G222" s="2"/>
      <c r="H222" s="331"/>
      <c r="I222" s="2"/>
      <c r="J222" s="2"/>
      <c r="K222" s="2"/>
      <c r="L222" s="2"/>
      <c r="M222" s="330"/>
      <c r="N222" s="11"/>
    </row>
    <row r="223" spans="1:14" s="23" customFormat="1" ht="53.25" x14ac:dyDescent="0.75">
      <c r="A223" s="7"/>
      <c r="B223" s="384"/>
      <c r="C223" s="384"/>
      <c r="D223" s="385"/>
      <c r="E223" s="10"/>
      <c r="F223" s="2"/>
      <c r="G223" s="2"/>
      <c r="H223" s="331"/>
      <c r="I223" s="2"/>
      <c r="J223" s="2"/>
      <c r="K223" s="2"/>
      <c r="L223" s="2"/>
      <c r="M223" s="330"/>
      <c r="N223" s="11"/>
    </row>
    <row r="224" spans="1:14" s="23" customFormat="1" ht="53.25" x14ac:dyDescent="0.75">
      <c r="A224" s="7"/>
      <c r="B224" s="384"/>
      <c r="C224" s="384"/>
      <c r="D224" s="385"/>
      <c r="E224" s="10"/>
      <c r="F224" s="2"/>
      <c r="G224" s="2"/>
      <c r="H224" s="331"/>
      <c r="I224" s="2"/>
      <c r="J224" s="2"/>
      <c r="K224" s="2"/>
      <c r="L224" s="2"/>
      <c r="M224" s="330"/>
      <c r="N224" s="11"/>
    </row>
    <row r="225" spans="1:14" s="23" customFormat="1" ht="53.25" x14ac:dyDescent="0.75">
      <c r="A225" s="7"/>
      <c r="B225" s="384"/>
      <c r="C225" s="384"/>
      <c r="D225" s="385"/>
      <c r="E225" s="10"/>
      <c r="F225" s="2"/>
      <c r="G225" s="2"/>
      <c r="H225" s="331"/>
      <c r="I225" s="2"/>
      <c r="J225" s="2"/>
      <c r="K225" s="2"/>
      <c r="L225" s="2"/>
      <c r="M225" s="330"/>
      <c r="N225" s="11"/>
    </row>
    <row r="226" spans="1:14" s="23" customFormat="1" ht="53.25" x14ac:dyDescent="0.75">
      <c r="A226" s="7"/>
      <c r="B226" s="384"/>
      <c r="C226" s="384"/>
      <c r="D226" s="385"/>
      <c r="E226" s="10"/>
      <c r="F226" s="2"/>
      <c r="G226" s="2"/>
      <c r="H226" s="331"/>
      <c r="I226" s="2"/>
      <c r="J226" s="2"/>
      <c r="K226" s="2"/>
      <c r="L226" s="2"/>
      <c r="M226" s="330"/>
      <c r="N226" s="11"/>
    </row>
    <row r="227" spans="1:14" s="23" customFormat="1" ht="53.25" x14ac:dyDescent="0.75">
      <c r="A227" s="7"/>
      <c r="B227" s="384"/>
      <c r="C227" s="384"/>
      <c r="D227" s="385"/>
      <c r="E227" s="10"/>
      <c r="F227" s="2"/>
      <c r="G227" s="2"/>
      <c r="H227" s="331"/>
      <c r="I227" s="2"/>
      <c r="J227" s="2"/>
      <c r="K227" s="2"/>
      <c r="L227" s="2"/>
      <c r="M227" s="330"/>
      <c r="N227" s="11"/>
    </row>
    <row r="228" spans="1:14" s="23" customFormat="1" ht="53.25" x14ac:dyDescent="0.75">
      <c r="A228" s="7"/>
      <c r="B228" s="384"/>
      <c r="C228" s="384"/>
      <c r="D228" s="385"/>
      <c r="E228" s="10"/>
      <c r="F228" s="2"/>
      <c r="G228" s="2"/>
      <c r="H228" s="331"/>
      <c r="I228" s="2"/>
      <c r="J228" s="2"/>
      <c r="K228" s="2"/>
      <c r="L228" s="2"/>
      <c r="M228" s="330"/>
      <c r="N228" s="11"/>
    </row>
    <row r="229" spans="1:14" s="23" customFormat="1" ht="53.25" x14ac:dyDescent="0.75">
      <c r="A229" s="7"/>
      <c r="B229" s="384"/>
      <c r="C229" s="384"/>
      <c r="D229" s="385"/>
      <c r="E229" s="10"/>
      <c r="F229" s="2"/>
      <c r="G229" s="2"/>
      <c r="H229" s="331"/>
      <c r="I229" s="2"/>
      <c r="J229" s="2"/>
      <c r="K229" s="2"/>
      <c r="L229" s="2"/>
      <c r="M229" s="330"/>
      <c r="N229" s="11"/>
    </row>
    <row r="230" spans="1:14" s="23" customFormat="1" ht="53.25" x14ac:dyDescent="0.75">
      <c r="A230" s="7"/>
      <c r="B230" s="384"/>
      <c r="C230" s="384"/>
      <c r="D230" s="385"/>
      <c r="E230" s="10"/>
      <c r="F230" s="2"/>
      <c r="G230" s="2"/>
      <c r="H230" s="331"/>
      <c r="I230" s="2"/>
      <c r="J230" s="2"/>
      <c r="K230" s="2"/>
      <c r="L230" s="2"/>
      <c r="M230" s="330"/>
      <c r="N230" s="11"/>
    </row>
    <row r="231" spans="1:14" s="23" customFormat="1" ht="53.25" x14ac:dyDescent="0.75">
      <c r="A231" s="7"/>
      <c r="B231" s="384"/>
      <c r="C231" s="384"/>
      <c r="D231" s="385"/>
      <c r="E231" s="10"/>
      <c r="F231" s="2"/>
      <c r="G231" s="2"/>
      <c r="H231" s="331"/>
      <c r="I231" s="2"/>
      <c r="J231" s="2"/>
      <c r="K231" s="2"/>
      <c r="L231" s="2"/>
      <c r="M231" s="330"/>
      <c r="N231" s="11"/>
    </row>
    <row r="232" spans="1:14" s="23" customFormat="1" ht="53.25" x14ac:dyDescent="0.75">
      <c r="A232" s="7"/>
      <c r="B232" s="384"/>
      <c r="C232" s="384"/>
      <c r="D232" s="385"/>
      <c r="E232" s="10"/>
      <c r="F232" s="2"/>
      <c r="G232" s="2"/>
      <c r="H232" s="331"/>
      <c r="I232" s="2"/>
      <c r="J232" s="2"/>
      <c r="K232" s="2"/>
      <c r="L232" s="2"/>
      <c r="M232" s="330"/>
      <c r="N232" s="11"/>
    </row>
    <row r="233" spans="1:14" s="23" customFormat="1" ht="53.25" x14ac:dyDescent="0.75">
      <c r="A233" s="7"/>
      <c r="B233" s="384"/>
      <c r="C233" s="384"/>
      <c r="D233" s="385"/>
      <c r="E233" s="10"/>
      <c r="F233" s="2"/>
      <c r="G233" s="2"/>
      <c r="H233" s="331"/>
      <c r="I233" s="2"/>
      <c r="J233" s="2"/>
      <c r="K233" s="2"/>
      <c r="L233" s="2"/>
      <c r="M233" s="330"/>
      <c r="N233" s="11"/>
    </row>
    <row r="234" spans="1:14" s="23" customFormat="1" ht="53.25" x14ac:dyDescent="0.75">
      <c r="A234" s="7"/>
      <c r="B234" s="384"/>
      <c r="C234" s="384"/>
      <c r="D234" s="385"/>
      <c r="E234" s="10"/>
      <c r="F234" s="2"/>
      <c r="G234" s="2"/>
      <c r="H234" s="331"/>
      <c r="I234" s="2"/>
      <c r="J234" s="2"/>
      <c r="K234" s="2"/>
      <c r="L234" s="2"/>
      <c r="M234" s="330"/>
      <c r="N234" s="11"/>
    </row>
    <row r="235" spans="1:14" s="23" customFormat="1" ht="53.25" x14ac:dyDescent="0.75">
      <c r="A235" s="7"/>
      <c r="B235" s="384"/>
      <c r="C235" s="384"/>
      <c r="D235" s="385"/>
      <c r="E235" s="10"/>
      <c r="F235" s="2"/>
      <c r="G235" s="2"/>
      <c r="H235" s="331"/>
      <c r="I235" s="2"/>
      <c r="J235" s="2"/>
      <c r="K235" s="2"/>
      <c r="L235" s="2"/>
      <c r="M235" s="330"/>
      <c r="N235" s="11"/>
    </row>
    <row r="236" spans="1:14" s="23" customFormat="1" ht="53.25" x14ac:dyDescent="0.75">
      <c r="A236" s="7"/>
      <c r="B236" s="384"/>
      <c r="C236" s="384"/>
      <c r="D236" s="385"/>
      <c r="E236" s="10"/>
      <c r="F236" s="2"/>
      <c r="G236" s="2"/>
      <c r="H236" s="331"/>
      <c r="I236" s="2"/>
      <c r="J236" s="2"/>
      <c r="K236" s="2"/>
      <c r="L236" s="2"/>
      <c r="M236" s="330"/>
      <c r="N236" s="11"/>
    </row>
    <row r="237" spans="1:14" s="23" customFormat="1" ht="53.25" x14ac:dyDescent="0.75">
      <c r="A237" s="7"/>
      <c r="B237" s="384"/>
      <c r="C237" s="384"/>
      <c r="D237" s="385"/>
      <c r="E237" s="10"/>
      <c r="F237" s="2"/>
      <c r="G237" s="2"/>
      <c r="H237" s="331"/>
      <c r="I237" s="2"/>
      <c r="J237" s="2"/>
      <c r="K237" s="2"/>
      <c r="L237" s="2"/>
      <c r="M237" s="330"/>
      <c r="N237" s="11"/>
    </row>
    <row r="238" spans="1:14" s="23" customFormat="1" ht="53.25" x14ac:dyDescent="0.75">
      <c r="A238" s="7"/>
      <c r="B238" s="384"/>
      <c r="C238" s="384"/>
      <c r="D238" s="385"/>
      <c r="E238" s="10"/>
      <c r="F238" s="2"/>
      <c r="G238" s="2"/>
      <c r="H238" s="331"/>
      <c r="I238" s="2"/>
      <c r="J238" s="2"/>
      <c r="K238" s="2"/>
      <c r="L238" s="2"/>
      <c r="M238" s="330"/>
      <c r="N238" s="11"/>
    </row>
    <row r="239" spans="1:14" s="23" customFormat="1" ht="53.25" x14ac:dyDescent="0.75">
      <c r="A239" s="7"/>
      <c r="B239" s="384"/>
      <c r="C239" s="384"/>
      <c r="D239" s="385"/>
      <c r="E239" s="10"/>
      <c r="F239" s="2"/>
      <c r="G239" s="2"/>
      <c r="H239" s="331"/>
      <c r="I239" s="2"/>
      <c r="J239" s="2"/>
      <c r="K239" s="2"/>
      <c r="L239" s="2"/>
      <c r="M239" s="330"/>
      <c r="N239" s="11"/>
    </row>
    <row r="240" spans="1:14" s="23" customFormat="1" ht="53.25" x14ac:dyDescent="0.75">
      <c r="A240" s="7"/>
      <c r="B240" s="384"/>
      <c r="C240" s="384"/>
      <c r="D240" s="385"/>
      <c r="E240" s="10"/>
      <c r="F240" s="2"/>
      <c r="G240" s="2"/>
      <c r="H240" s="331"/>
      <c r="I240" s="2"/>
      <c r="J240" s="2"/>
      <c r="K240" s="2"/>
      <c r="L240" s="2"/>
      <c r="M240" s="330"/>
      <c r="N240" s="11"/>
    </row>
    <row r="241" spans="1:14" s="23" customFormat="1" ht="53.25" x14ac:dyDescent="0.75">
      <c r="A241" s="7"/>
      <c r="B241" s="384"/>
      <c r="C241" s="384"/>
      <c r="D241" s="385"/>
      <c r="E241" s="10"/>
      <c r="F241" s="2"/>
      <c r="G241" s="2"/>
      <c r="H241" s="331"/>
      <c r="I241" s="2"/>
      <c r="J241" s="2"/>
      <c r="K241" s="2"/>
      <c r="L241" s="2"/>
      <c r="M241" s="330"/>
      <c r="N241" s="11"/>
    </row>
    <row r="242" spans="1:14" s="23" customFormat="1" ht="53.25" x14ac:dyDescent="0.75">
      <c r="A242" s="7"/>
      <c r="B242" s="384"/>
      <c r="C242" s="384"/>
      <c r="D242" s="385"/>
      <c r="E242" s="10"/>
      <c r="F242" s="2"/>
      <c r="G242" s="2"/>
      <c r="H242" s="331"/>
      <c r="I242" s="2"/>
      <c r="J242" s="2"/>
      <c r="K242" s="2"/>
      <c r="L242" s="2"/>
      <c r="M242" s="330"/>
      <c r="N242" s="11"/>
    </row>
    <row r="243" spans="1:14" s="23" customFormat="1" ht="53.25" x14ac:dyDescent="0.75">
      <c r="A243" s="7"/>
      <c r="B243" s="384"/>
      <c r="C243" s="384"/>
      <c r="D243" s="385"/>
      <c r="E243" s="10"/>
      <c r="F243" s="2"/>
      <c r="G243" s="2"/>
      <c r="H243" s="331"/>
      <c r="I243" s="2"/>
      <c r="J243" s="2"/>
      <c r="K243" s="2"/>
      <c r="L243" s="2"/>
      <c r="M243" s="330"/>
      <c r="N243" s="11"/>
    </row>
    <row r="244" spans="1:14" s="23" customFormat="1" ht="53.25" x14ac:dyDescent="0.75">
      <c r="A244" s="7"/>
      <c r="B244" s="384"/>
      <c r="C244" s="384"/>
      <c r="D244" s="385"/>
      <c r="E244" s="10"/>
      <c r="F244" s="2"/>
      <c r="G244" s="2"/>
      <c r="H244" s="331"/>
      <c r="I244" s="2"/>
      <c r="J244" s="2"/>
      <c r="K244" s="2"/>
      <c r="L244" s="2"/>
      <c r="M244" s="330"/>
      <c r="N244" s="11"/>
    </row>
    <row r="245" spans="1:14" s="23" customFormat="1" ht="53.25" x14ac:dyDescent="0.75">
      <c r="A245" s="7"/>
      <c r="B245" s="384"/>
      <c r="C245" s="384"/>
      <c r="D245" s="385"/>
      <c r="E245" s="10"/>
      <c r="F245" s="2"/>
      <c r="G245" s="2"/>
      <c r="H245" s="331"/>
      <c r="I245" s="2"/>
      <c r="J245" s="2"/>
      <c r="K245" s="2"/>
      <c r="L245" s="2"/>
      <c r="M245" s="330"/>
      <c r="N245" s="11"/>
    </row>
    <row r="246" spans="1:14" s="23" customFormat="1" ht="53.25" x14ac:dyDescent="0.75">
      <c r="A246" s="7"/>
      <c r="B246" s="384"/>
      <c r="C246" s="384"/>
      <c r="D246" s="385"/>
      <c r="E246" s="10"/>
      <c r="F246" s="2"/>
      <c r="G246" s="2"/>
      <c r="H246" s="331"/>
      <c r="I246" s="2"/>
      <c r="J246" s="2"/>
      <c r="K246" s="2"/>
      <c r="L246" s="2"/>
      <c r="M246" s="330"/>
      <c r="N246" s="11"/>
    </row>
    <row r="247" spans="1:14" s="23" customFormat="1" ht="53.25" x14ac:dyDescent="0.75">
      <c r="A247" s="7"/>
      <c r="B247" s="384"/>
      <c r="C247" s="384"/>
      <c r="D247" s="385"/>
      <c r="E247" s="10"/>
      <c r="F247" s="2"/>
      <c r="G247" s="2"/>
      <c r="H247" s="331"/>
      <c r="I247" s="2"/>
      <c r="J247" s="2"/>
      <c r="K247" s="2"/>
      <c r="L247" s="2"/>
      <c r="M247" s="330"/>
      <c r="N247" s="11"/>
    </row>
    <row r="248" spans="1:14" s="23" customFormat="1" ht="53.25" x14ac:dyDescent="0.75">
      <c r="A248" s="7"/>
      <c r="B248" s="384"/>
      <c r="C248" s="384"/>
      <c r="D248" s="385"/>
      <c r="E248" s="10"/>
      <c r="F248" s="2"/>
      <c r="G248" s="2"/>
      <c r="H248" s="331"/>
      <c r="I248" s="2"/>
      <c r="J248" s="2"/>
      <c r="K248" s="2"/>
      <c r="L248" s="2"/>
      <c r="M248" s="330"/>
      <c r="N248" s="11"/>
    </row>
    <row r="249" spans="1:14" s="23" customFormat="1" ht="53.25" x14ac:dyDescent="0.75">
      <c r="A249" s="7"/>
      <c r="B249" s="384"/>
      <c r="C249" s="384"/>
      <c r="D249" s="385"/>
      <c r="E249" s="10"/>
      <c r="F249" s="2"/>
      <c r="G249" s="2"/>
      <c r="H249" s="331"/>
      <c r="I249" s="2"/>
      <c r="J249" s="2"/>
      <c r="K249" s="2"/>
      <c r="L249" s="2"/>
      <c r="M249" s="330"/>
      <c r="N249" s="11"/>
    </row>
    <row r="250" spans="1:14" s="23" customFormat="1" ht="53.25" x14ac:dyDescent="0.75">
      <c r="A250" s="7"/>
      <c r="B250" s="384"/>
      <c r="C250" s="384"/>
      <c r="D250" s="385"/>
      <c r="E250" s="10"/>
      <c r="F250" s="2"/>
      <c r="G250" s="2"/>
      <c r="H250" s="331"/>
      <c r="I250" s="2"/>
      <c r="J250" s="2"/>
      <c r="K250" s="2"/>
      <c r="L250" s="2"/>
      <c r="M250" s="330"/>
      <c r="N250" s="11"/>
    </row>
    <row r="251" spans="1:14" s="23" customFormat="1" ht="53.25" x14ac:dyDescent="0.75">
      <c r="A251" s="7"/>
      <c r="B251" s="384"/>
      <c r="C251" s="384"/>
      <c r="D251" s="385"/>
      <c r="E251" s="10"/>
      <c r="F251" s="2"/>
      <c r="G251" s="2"/>
      <c r="H251" s="331"/>
      <c r="I251" s="2"/>
      <c r="J251" s="2"/>
      <c r="K251" s="2"/>
      <c r="L251" s="2"/>
      <c r="M251" s="330"/>
      <c r="N251" s="11"/>
    </row>
    <row r="252" spans="1:14" s="23" customFormat="1" ht="53.25" x14ac:dyDescent="0.75">
      <c r="A252" s="7"/>
      <c r="B252" s="384"/>
      <c r="C252" s="384"/>
      <c r="D252" s="385"/>
      <c r="E252" s="10"/>
      <c r="F252" s="2"/>
      <c r="G252" s="2"/>
      <c r="H252" s="331"/>
      <c r="I252" s="2"/>
      <c r="J252" s="2"/>
      <c r="K252" s="2"/>
      <c r="L252" s="2"/>
      <c r="M252" s="330"/>
      <c r="N252" s="11"/>
    </row>
    <row r="253" spans="1:14" s="23" customFormat="1" ht="53.25" x14ac:dyDescent="0.75">
      <c r="A253" s="7"/>
      <c r="B253" s="384"/>
      <c r="C253" s="384"/>
      <c r="D253" s="385"/>
      <c r="E253" s="10"/>
      <c r="F253" s="2"/>
      <c r="G253" s="2"/>
      <c r="H253" s="331"/>
      <c r="I253" s="2"/>
      <c r="J253" s="2"/>
      <c r="K253" s="2"/>
      <c r="L253" s="2"/>
      <c r="M253" s="330"/>
      <c r="N253" s="11"/>
    </row>
    <row r="254" spans="1:14" s="23" customFormat="1" ht="53.25" x14ac:dyDescent="0.75">
      <c r="A254" s="7"/>
      <c r="B254" s="384"/>
      <c r="C254" s="384"/>
      <c r="D254" s="385"/>
      <c r="E254" s="10"/>
      <c r="F254" s="2"/>
      <c r="G254" s="2"/>
      <c r="H254" s="331"/>
      <c r="I254" s="2"/>
      <c r="J254" s="2"/>
      <c r="K254" s="2"/>
      <c r="L254" s="2"/>
      <c r="M254" s="330"/>
      <c r="N254" s="11"/>
    </row>
    <row r="255" spans="1:14" s="23" customFormat="1" ht="53.25" x14ac:dyDescent="0.75">
      <c r="A255" s="7"/>
      <c r="B255" s="384"/>
      <c r="C255" s="384"/>
      <c r="D255" s="385"/>
      <c r="E255" s="10"/>
      <c r="F255" s="2"/>
      <c r="G255" s="2"/>
      <c r="H255" s="331"/>
      <c r="I255" s="2"/>
      <c r="J255" s="2"/>
      <c r="K255" s="2"/>
      <c r="L255" s="2"/>
      <c r="M255" s="330"/>
      <c r="N255" s="11"/>
    </row>
    <row r="256" spans="1:14" s="23" customFormat="1" ht="53.25" x14ac:dyDescent="0.75">
      <c r="A256" s="7"/>
      <c r="B256" s="384"/>
      <c r="C256" s="384"/>
      <c r="D256" s="385"/>
      <c r="E256" s="10"/>
      <c r="F256" s="2"/>
      <c r="G256" s="2"/>
      <c r="H256" s="331"/>
      <c r="I256" s="2"/>
      <c r="J256" s="2"/>
      <c r="K256" s="2"/>
      <c r="L256" s="2"/>
      <c r="M256" s="330"/>
      <c r="N256" s="11"/>
    </row>
    <row r="257" spans="1:14" s="23" customFormat="1" ht="53.25" x14ac:dyDescent="0.75">
      <c r="A257" s="7"/>
      <c r="B257" s="384"/>
      <c r="C257" s="384"/>
      <c r="D257" s="385"/>
      <c r="E257" s="10"/>
      <c r="F257" s="2"/>
      <c r="G257" s="2"/>
      <c r="H257" s="331"/>
      <c r="I257" s="2"/>
      <c r="J257" s="2"/>
      <c r="K257" s="2"/>
      <c r="L257" s="2"/>
      <c r="M257" s="330"/>
      <c r="N257" s="11"/>
    </row>
    <row r="258" spans="1:14" s="23" customFormat="1" ht="53.25" x14ac:dyDescent="0.75">
      <c r="A258" s="7"/>
      <c r="B258" s="384"/>
      <c r="C258" s="384"/>
      <c r="D258" s="385"/>
      <c r="E258" s="10"/>
      <c r="F258" s="2"/>
      <c r="G258" s="2"/>
      <c r="H258" s="331"/>
      <c r="I258" s="2"/>
      <c r="J258" s="2"/>
      <c r="K258" s="2"/>
      <c r="L258" s="2"/>
      <c r="M258" s="330"/>
      <c r="N258" s="11"/>
    </row>
    <row r="259" spans="1:14" s="23" customFormat="1" ht="53.25" x14ac:dyDescent="0.75">
      <c r="A259" s="7"/>
      <c r="B259" s="384"/>
      <c r="C259" s="384"/>
      <c r="D259" s="385"/>
      <c r="E259" s="10"/>
      <c r="F259" s="2"/>
      <c r="G259" s="2"/>
      <c r="H259" s="331"/>
      <c r="I259" s="2"/>
      <c r="J259" s="2"/>
      <c r="K259" s="2"/>
      <c r="L259" s="2"/>
      <c r="M259" s="330"/>
      <c r="N259" s="11"/>
    </row>
    <row r="260" spans="1:14" s="23" customFormat="1" ht="53.25" x14ac:dyDescent="0.75">
      <c r="A260" s="7"/>
      <c r="B260" s="384"/>
      <c r="C260" s="384"/>
      <c r="D260" s="385"/>
      <c r="E260" s="10"/>
      <c r="F260" s="2"/>
      <c r="G260" s="2"/>
      <c r="H260" s="331"/>
      <c r="I260" s="2"/>
      <c r="J260" s="2"/>
      <c r="K260" s="2"/>
      <c r="L260" s="2"/>
      <c r="M260" s="330"/>
      <c r="N260" s="11"/>
    </row>
    <row r="261" spans="1:14" s="23" customFormat="1" ht="53.25" x14ac:dyDescent="0.75">
      <c r="A261" s="7"/>
      <c r="B261" s="384"/>
      <c r="C261" s="384"/>
      <c r="D261" s="385"/>
      <c r="E261" s="10"/>
      <c r="F261" s="2"/>
      <c r="G261" s="2"/>
      <c r="H261" s="331"/>
      <c r="I261" s="2"/>
      <c r="J261" s="2"/>
      <c r="K261" s="2"/>
      <c r="L261" s="2"/>
      <c r="M261" s="330"/>
      <c r="N261" s="11"/>
    </row>
    <row r="262" spans="1:14" s="23" customFormat="1" ht="53.25" x14ac:dyDescent="0.75">
      <c r="A262" s="7"/>
      <c r="B262" s="384"/>
      <c r="C262" s="384"/>
      <c r="D262" s="385"/>
      <c r="E262" s="10"/>
      <c r="F262" s="2"/>
      <c r="G262" s="2"/>
      <c r="H262" s="331"/>
      <c r="I262" s="2"/>
      <c r="J262" s="2"/>
      <c r="K262" s="2"/>
      <c r="L262" s="2"/>
      <c r="M262" s="330"/>
      <c r="N262" s="11"/>
    </row>
  </sheetData>
  <mergeCells count="153">
    <mergeCell ref="C168:C174"/>
    <mergeCell ref="C161:C167"/>
    <mergeCell ref="C154:C160"/>
    <mergeCell ref="C147:C153"/>
    <mergeCell ref="C140:C146"/>
    <mergeCell ref="C133:C139"/>
    <mergeCell ref="C126:C132"/>
    <mergeCell ref="C119:C125"/>
    <mergeCell ref="C112:C118"/>
    <mergeCell ref="M168:M174"/>
    <mergeCell ref="N168:N174"/>
    <mergeCell ref="A168:A174"/>
    <mergeCell ref="B168:B174"/>
    <mergeCell ref="D168:D174"/>
    <mergeCell ref="A140:A146"/>
    <mergeCell ref="B140:B146"/>
    <mergeCell ref="D140:D146"/>
    <mergeCell ref="M140:M146"/>
    <mergeCell ref="N140:N146"/>
    <mergeCell ref="A161:A167"/>
    <mergeCell ref="B161:B167"/>
    <mergeCell ref="D161:D167"/>
    <mergeCell ref="M161:M167"/>
    <mergeCell ref="N161:N167"/>
    <mergeCell ref="A147:A153"/>
    <mergeCell ref="B147:B153"/>
    <mergeCell ref="D147:D153"/>
    <mergeCell ref="M147:M153"/>
    <mergeCell ref="N147:N153"/>
    <mergeCell ref="A154:A160"/>
    <mergeCell ref="B154:B160"/>
    <mergeCell ref="D154:D160"/>
    <mergeCell ref="M154:M160"/>
    <mergeCell ref="N154:N160"/>
    <mergeCell ref="A126:A132"/>
    <mergeCell ref="B126:B132"/>
    <mergeCell ref="D126:D132"/>
    <mergeCell ref="M126:M132"/>
    <mergeCell ref="N126:N132"/>
    <mergeCell ref="A133:A139"/>
    <mergeCell ref="B133:B139"/>
    <mergeCell ref="D133:D139"/>
    <mergeCell ref="M133:M139"/>
    <mergeCell ref="N133:N139"/>
    <mergeCell ref="A112:A118"/>
    <mergeCell ref="B112:B118"/>
    <mergeCell ref="D112:D118"/>
    <mergeCell ref="M112:M118"/>
    <mergeCell ref="N112:N118"/>
    <mergeCell ref="A119:A125"/>
    <mergeCell ref="B119:B125"/>
    <mergeCell ref="D119:D125"/>
    <mergeCell ref="M119:M125"/>
    <mergeCell ref="N119:N125"/>
    <mergeCell ref="A98:A104"/>
    <mergeCell ref="B98:B104"/>
    <mergeCell ref="D98:D104"/>
    <mergeCell ref="M98:M104"/>
    <mergeCell ref="N98:N104"/>
    <mergeCell ref="A105:A111"/>
    <mergeCell ref="B105:B111"/>
    <mergeCell ref="D105:D111"/>
    <mergeCell ref="M105:M111"/>
    <mergeCell ref="N105:N111"/>
    <mergeCell ref="C105:C111"/>
    <mergeCell ref="C98:C104"/>
    <mergeCell ref="A84:A90"/>
    <mergeCell ref="B84:B90"/>
    <mergeCell ref="D84:D90"/>
    <mergeCell ref="M84:M90"/>
    <mergeCell ref="N84:N90"/>
    <mergeCell ref="A91:A97"/>
    <mergeCell ref="B91:B97"/>
    <mergeCell ref="D91:D97"/>
    <mergeCell ref="M91:M97"/>
    <mergeCell ref="N91:N97"/>
    <mergeCell ref="C91:C97"/>
    <mergeCell ref="C84:C90"/>
    <mergeCell ref="A70:A76"/>
    <mergeCell ref="B70:B76"/>
    <mergeCell ref="D70:D76"/>
    <mergeCell ref="M70:M76"/>
    <mergeCell ref="N70:N76"/>
    <mergeCell ref="A77:A83"/>
    <mergeCell ref="B77:B83"/>
    <mergeCell ref="D77:D83"/>
    <mergeCell ref="M77:M83"/>
    <mergeCell ref="N77:N83"/>
    <mergeCell ref="C77:C83"/>
    <mergeCell ref="C70:C76"/>
    <mergeCell ref="A56:A62"/>
    <mergeCell ref="B56:B62"/>
    <mergeCell ref="D56:D62"/>
    <mergeCell ref="M56:M62"/>
    <mergeCell ref="N56:N62"/>
    <mergeCell ref="A63:A69"/>
    <mergeCell ref="B63:B69"/>
    <mergeCell ref="D63:D69"/>
    <mergeCell ref="M63:M69"/>
    <mergeCell ref="N63:N69"/>
    <mergeCell ref="C63:C69"/>
    <mergeCell ref="C56:C62"/>
    <mergeCell ref="A42:A48"/>
    <mergeCell ref="B42:B48"/>
    <mergeCell ref="D42:D48"/>
    <mergeCell ref="M42:M48"/>
    <mergeCell ref="N42:N48"/>
    <mergeCell ref="A49:A55"/>
    <mergeCell ref="B49:B55"/>
    <mergeCell ref="D49:D55"/>
    <mergeCell ref="M49:M55"/>
    <mergeCell ref="N49:N55"/>
    <mergeCell ref="C49:C55"/>
    <mergeCell ref="C42:C48"/>
    <mergeCell ref="A28:A34"/>
    <mergeCell ref="B28:B34"/>
    <mergeCell ref="D28:D34"/>
    <mergeCell ref="M28:M34"/>
    <mergeCell ref="N28:N34"/>
    <mergeCell ref="A35:A41"/>
    <mergeCell ref="B35:B41"/>
    <mergeCell ref="D35:D41"/>
    <mergeCell ref="M35:M41"/>
    <mergeCell ref="N35:N41"/>
    <mergeCell ref="C35:C41"/>
    <mergeCell ref="C28:C34"/>
    <mergeCell ref="A14:A20"/>
    <mergeCell ref="B14:B20"/>
    <mergeCell ref="D14:D20"/>
    <mergeCell ref="M14:M20"/>
    <mergeCell ref="N14:N20"/>
    <mergeCell ref="A21:A27"/>
    <mergeCell ref="B21:B27"/>
    <mergeCell ref="D21:D27"/>
    <mergeCell ref="M21:M27"/>
    <mergeCell ref="N21:N27"/>
    <mergeCell ref="C14:C20"/>
    <mergeCell ref="C21:C27"/>
    <mergeCell ref="A2:N2"/>
    <mergeCell ref="A4:A5"/>
    <mergeCell ref="E4:E5"/>
    <mergeCell ref="F4:J4"/>
    <mergeCell ref="M4:M5"/>
    <mergeCell ref="N4:N5"/>
    <mergeCell ref="A7:A13"/>
    <mergeCell ref="B7:B13"/>
    <mergeCell ref="D7:D13"/>
    <mergeCell ref="M7:M13"/>
    <mergeCell ref="N7:N13"/>
    <mergeCell ref="B4:D5"/>
    <mergeCell ref="C7:C13"/>
    <mergeCell ref="K4:K5"/>
    <mergeCell ref="L4:L5"/>
  </mergeCells>
  <pageMargins left="0.39370078740157483" right="0" top="0" bottom="0" header="0" footer="0"/>
  <pageSetup paperSize="9" scale="17" orientation="landscape" r:id="rId1"/>
  <rowBreaks count="11" manualBreakCount="11">
    <brk id="20" max="12" man="1"/>
    <brk id="34" max="12" man="1"/>
    <brk id="48" max="12" man="1"/>
    <brk id="62" max="12" man="1"/>
    <brk id="76" max="12" man="1"/>
    <brk id="90" max="12" man="1"/>
    <brk id="104" max="12" man="1"/>
    <brk id="118" max="12" man="1"/>
    <brk id="132" max="12" man="1"/>
    <brk id="146" max="12" man="1"/>
    <brk id="16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1.28515625" style="2" customWidth="1"/>
    <col min="8" max="8" width="55.7109375" style="2" customWidth="1"/>
    <col min="9" max="9" width="54.42578125" style="2" customWidth="1"/>
    <col min="10" max="10" width="63.5703125" style="2" customWidth="1"/>
    <col min="11" max="11" width="43.7109375" style="2" customWidth="1"/>
    <col min="12" max="12" width="99.5703125" style="23" customWidth="1"/>
    <col min="13" max="13" width="90.5703125" style="2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 x14ac:dyDescent="0.65">
      <c r="L1" s="5"/>
      <c r="M1" s="6"/>
      <c r="N1" s="6"/>
      <c r="O1" s="6"/>
    </row>
    <row r="2" spans="1:27" ht="74.25" customHeight="1" x14ac:dyDescent="0.85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6"/>
      <c r="N2" s="6"/>
      <c r="O2" s="6"/>
    </row>
    <row r="3" spans="1:27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 x14ac:dyDescent="0.8">
      <c r="A4" s="409" t="s">
        <v>1</v>
      </c>
      <c r="B4" s="409" t="s">
        <v>2</v>
      </c>
      <c r="C4" s="409" t="s">
        <v>3</v>
      </c>
      <c r="D4" s="409" t="s">
        <v>4</v>
      </c>
      <c r="E4" s="434" t="s">
        <v>75</v>
      </c>
      <c r="F4" s="434"/>
      <c r="G4" s="434"/>
      <c r="H4" s="434"/>
      <c r="I4" s="434"/>
      <c r="J4" s="434"/>
      <c r="K4" s="394" t="s">
        <v>5</v>
      </c>
      <c r="L4" s="409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 x14ac:dyDescent="0.8">
      <c r="A5" s="409"/>
      <c r="B5" s="409"/>
      <c r="C5" s="409"/>
      <c r="D5" s="409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394"/>
      <c r="L5" s="409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 x14ac:dyDescent="0.8">
      <c r="A6" s="249">
        <v>1</v>
      </c>
      <c r="B6" s="249">
        <v>2</v>
      </c>
      <c r="C6" s="249">
        <v>3</v>
      </c>
      <c r="D6" s="249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249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 x14ac:dyDescent="0.5">
      <c r="A7" s="409"/>
      <c r="B7" s="411" t="s">
        <v>63</v>
      </c>
      <c r="C7" s="412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414">
        <f>K15+K23+K31+K39+K47+K55+K63+K71+K79+K87+K95+K103+K111+K119+K127+K135+K143+K151+K159+K167+K175+K183</f>
        <v>150</v>
      </c>
      <c r="L7" s="416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 x14ac:dyDescent="0.5">
      <c r="A8" s="409"/>
      <c r="B8" s="411"/>
      <c r="C8" s="413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415"/>
      <c r="L8" s="417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 x14ac:dyDescent="0.5">
      <c r="A9" s="409"/>
      <c r="B9" s="411"/>
      <c r="C9" s="413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415"/>
      <c r="L9" s="417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 x14ac:dyDescent="0.5">
      <c r="A10" s="409"/>
      <c r="B10" s="411"/>
      <c r="C10" s="413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415"/>
      <c r="L10" s="417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 x14ac:dyDescent="0.5">
      <c r="A11" s="409"/>
      <c r="B11" s="411"/>
      <c r="C11" s="413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415"/>
      <c r="L11" s="417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 x14ac:dyDescent="0.5">
      <c r="A12" s="409"/>
      <c r="B12" s="411"/>
      <c r="C12" s="413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415"/>
      <c r="L12" s="417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 x14ac:dyDescent="0.5">
      <c r="A13" s="409"/>
      <c r="B13" s="411"/>
      <c r="C13" s="413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415"/>
      <c r="L13" s="417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 x14ac:dyDescent="0.5">
      <c r="A14" s="409"/>
      <c r="B14" s="411"/>
      <c r="C14" s="413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415"/>
      <c r="L14" s="418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 x14ac:dyDescent="0.5">
      <c r="A15" s="407">
        <v>1</v>
      </c>
      <c r="B15" s="387" t="s">
        <v>25</v>
      </c>
      <c r="C15" s="388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394">
        <v>17</v>
      </c>
      <c r="L15" s="405" t="s">
        <v>26</v>
      </c>
      <c r="M15" s="20"/>
      <c r="N15" s="20"/>
      <c r="O15" s="20"/>
    </row>
    <row r="16" spans="1:27" s="8" customFormat="1" ht="172.5" customHeight="1" x14ac:dyDescent="0.5">
      <c r="A16" s="407"/>
      <c r="B16" s="387"/>
      <c r="C16" s="388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394"/>
      <c r="L16" s="406"/>
      <c r="M16" s="20"/>
      <c r="N16" s="20"/>
      <c r="O16" s="20"/>
    </row>
    <row r="17" spans="1:15" s="8" customFormat="1" ht="164.25" customHeight="1" x14ac:dyDescent="0.5">
      <c r="A17" s="407"/>
      <c r="B17" s="387"/>
      <c r="C17" s="388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394"/>
      <c r="L17" s="406"/>
      <c r="M17" s="20"/>
      <c r="N17" s="20"/>
      <c r="O17" s="20"/>
    </row>
    <row r="18" spans="1:15" s="8" customFormat="1" ht="168.75" customHeight="1" x14ac:dyDescent="0.5">
      <c r="A18" s="407"/>
      <c r="B18" s="387"/>
      <c r="C18" s="388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394"/>
      <c r="L18" s="406"/>
      <c r="M18" s="20"/>
      <c r="N18" s="20"/>
      <c r="O18" s="20"/>
    </row>
    <row r="19" spans="1:15" s="8" customFormat="1" ht="195" customHeight="1" x14ac:dyDescent="0.5">
      <c r="A19" s="407"/>
      <c r="B19" s="387"/>
      <c r="C19" s="388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394"/>
      <c r="L19" s="406"/>
      <c r="M19" s="20"/>
      <c r="N19" s="20"/>
      <c r="O19" s="20"/>
    </row>
    <row r="20" spans="1:15" s="8" customFormat="1" ht="159.75" customHeight="1" x14ac:dyDescent="0.5">
      <c r="A20" s="407"/>
      <c r="B20" s="387"/>
      <c r="C20" s="388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394"/>
      <c r="L20" s="406"/>
      <c r="M20" s="20"/>
      <c r="N20" s="20"/>
      <c r="O20" s="20"/>
    </row>
    <row r="21" spans="1:15" s="8" customFormat="1" ht="144" customHeight="1" x14ac:dyDescent="0.5">
      <c r="A21" s="407"/>
      <c r="B21" s="387"/>
      <c r="C21" s="388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394"/>
      <c r="L21" s="406"/>
      <c r="M21" s="20"/>
      <c r="N21" s="20"/>
      <c r="O21" s="20"/>
    </row>
    <row r="22" spans="1:15" s="8" customFormat="1" ht="124.5" customHeight="1" x14ac:dyDescent="0.5">
      <c r="A22" s="407"/>
      <c r="B22" s="387"/>
      <c r="C22" s="388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394"/>
      <c r="L22" s="406"/>
      <c r="M22" s="20"/>
      <c r="N22" s="20"/>
      <c r="O22" s="20"/>
    </row>
    <row r="23" spans="1:15" s="8" customFormat="1" ht="203.25" customHeight="1" x14ac:dyDescent="0.5">
      <c r="A23" s="407">
        <v>2</v>
      </c>
      <c r="B23" s="387" t="s">
        <v>27</v>
      </c>
      <c r="C23" s="388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394">
        <v>4</v>
      </c>
      <c r="L23" s="395" t="s">
        <v>62</v>
      </c>
      <c r="M23" s="20"/>
      <c r="N23" s="20"/>
      <c r="O23" s="20"/>
    </row>
    <row r="24" spans="1:15" s="8" customFormat="1" ht="132" customHeight="1" x14ac:dyDescent="0.5">
      <c r="A24" s="407"/>
      <c r="B24" s="387"/>
      <c r="C24" s="388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394"/>
      <c r="L24" s="396"/>
      <c r="M24" s="20"/>
      <c r="N24" s="20"/>
      <c r="O24" s="20"/>
    </row>
    <row r="25" spans="1:15" s="8" customFormat="1" ht="132" customHeight="1" x14ac:dyDescent="0.5">
      <c r="A25" s="407"/>
      <c r="B25" s="387"/>
      <c r="C25" s="388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394"/>
      <c r="L25" s="396"/>
      <c r="M25" s="20"/>
      <c r="N25" s="20"/>
      <c r="O25" s="20"/>
    </row>
    <row r="26" spans="1:15" s="8" customFormat="1" ht="185.25" customHeight="1" x14ac:dyDescent="0.5">
      <c r="A26" s="407"/>
      <c r="B26" s="387"/>
      <c r="C26" s="388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394"/>
      <c r="L26" s="396"/>
      <c r="M26" s="20"/>
      <c r="N26" s="20"/>
      <c r="O26" s="20"/>
    </row>
    <row r="27" spans="1:15" s="8" customFormat="1" ht="248.25" customHeight="1" x14ac:dyDescent="0.5">
      <c r="A27" s="407"/>
      <c r="B27" s="387"/>
      <c r="C27" s="388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394"/>
      <c r="L27" s="396"/>
      <c r="M27" s="20"/>
      <c r="N27" s="20"/>
      <c r="O27" s="20"/>
    </row>
    <row r="28" spans="1:15" s="8" customFormat="1" ht="177" customHeight="1" x14ac:dyDescent="0.5">
      <c r="A28" s="407"/>
      <c r="B28" s="387"/>
      <c r="C28" s="388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394"/>
      <c r="L28" s="396"/>
      <c r="M28" s="20"/>
      <c r="N28" s="20"/>
      <c r="O28" s="20"/>
    </row>
    <row r="29" spans="1:15" s="8" customFormat="1" ht="132" customHeight="1" x14ac:dyDescent="0.5">
      <c r="A29" s="407"/>
      <c r="B29" s="387"/>
      <c r="C29" s="388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394"/>
      <c r="L29" s="396"/>
      <c r="M29" s="20"/>
      <c r="N29" s="20"/>
      <c r="O29" s="20"/>
    </row>
    <row r="30" spans="1:15" s="8" customFormat="1" ht="132" customHeight="1" x14ac:dyDescent="0.5">
      <c r="A30" s="407"/>
      <c r="B30" s="387"/>
      <c r="C30" s="388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394"/>
      <c r="L30" s="396"/>
      <c r="M30" s="20"/>
      <c r="N30" s="20"/>
      <c r="O30" s="20"/>
    </row>
    <row r="31" spans="1:15" s="8" customFormat="1" ht="188.25" customHeight="1" x14ac:dyDescent="0.5">
      <c r="A31" s="407">
        <v>3</v>
      </c>
      <c r="B31" s="387" t="s">
        <v>28</v>
      </c>
      <c r="C31" s="388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394">
        <v>6</v>
      </c>
      <c r="L31" s="390" t="s">
        <v>29</v>
      </c>
      <c r="M31" s="20"/>
      <c r="N31" s="20"/>
      <c r="O31" s="20"/>
    </row>
    <row r="32" spans="1:15" s="8" customFormat="1" ht="171.75" customHeight="1" x14ac:dyDescent="0.5">
      <c r="A32" s="407"/>
      <c r="B32" s="387"/>
      <c r="C32" s="388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394"/>
      <c r="L32" s="391"/>
      <c r="M32" s="20"/>
      <c r="N32" s="20"/>
      <c r="O32" s="20"/>
    </row>
    <row r="33" spans="1:15" s="8" customFormat="1" ht="186.75" customHeight="1" x14ac:dyDescent="0.5">
      <c r="A33" s="407"/>
      <c r="B33" s="387"/>
      <c r="C33" s="388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394"/>
      <c r="L33" s="391"/>
      <c r="M33" s="20"/>
      <c r="N33" s="20"/>
      <c r="O33" s="20"/>
    </row>
    <row r="34" spans="1:15" s="8" customFormat="1" ht="174" customHeight="1" x14ac:dyDescent="0.5">
      <c r="A34" s="407"/>
      <c r="B34" s="387"/>
      <c r="C34" s="388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394"/>
      <c r="L34" s="391"/>
      <c r="M34" s="20"/>
      <c r="N34" s="20"/>
      <c r="O34" s="20"/>
    </row>
    <row r="35" spans="1:15" s="8" customFormat="1" ht="246" customHeight="1" x14ac:dyDescent="0.5">
      <c r="A35" s="407"/>
      <c r="B35" s="387"/>
      <c r="C35" s="388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394"/>
      <c r="L35" s="391"/>
      <c r="M35" s="20"/>
      <c r="N35" s="20"/>
      <c r="O35" s="20"/>
    </row>
    <row r="36" spans="1:15" s="8" customFormat="1" ht="171.75" customHeight="1" x14ac:dyDescent="0.5">
      <c r="A36" s="407"/>
      <c r="B36" s="387"/>
      <c r="C36" s="388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394"/>
      <c r="L36" s="391"/>
      <c r="M36" s="20"/>
      <c r="N36" s="20"/>
      <c r="O36" s="20"/>
    </row>
    <row r="37" spans="1:15" s="8" customFormat="1" ht="132" customHeight="1" x14ac:dyDescent="0.5">
      <c r="A37" s="407"/>
      <c r="B37" s="387"/>
      <c r="C37" s="388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394"/>
      <c r="L37" s="391"/>
      <c r="M37" s="20"/>
      <c r="N37" s="20"/>
      <c r="O37" s="20"/>
    </row>
    <row r="38" spans="1:15" s="8" customFormat="1" ht="132" customHeight="1" x14ac:dyDescent="0.5">
      <c r="A38" s="407"/>
      <c r="B38" s="387"/>
      <c r="C38" s="388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394"/>
      <c r="L38" s="391"/>
      <c r="M38" s="20"/>
      <c r="N38" s="20"/>
      <c r="O38" s="20"/>
    </row>
    <row r="39" spans="1:15" s="8" customFormat="1" ht="188.25" customHeight="1" x14ac:dyDescent="0.5">
      <c r="A39" s="386">
        <v>4</v>
      </c>
      <c r="B39" s="387" t="s">
        <v>74</v>
      </c>
      <c r="C39" s="388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394">
        <v>4</v>
      </c>
      <c r="L39" s="390" t="s">
        <v>30</v>
      </c>
      <c r="M39" s="20"/>
      <c r="N39" s="20"/>
      <c r="O39" s="20"/>
    </row>
    <row r="40" spans="1:15" s="8" customFormat="1" ht="162.75" customHeight="1" x14ac:dyDescent="0.5">
      <c r="A40" s="386"/>
      <c r="B40" s="387"/>
      <c r="C40" s="388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394"/>
      <c r="L40" s="391"/>
      <c r="M40" s="20"/>
      <c r="N40" s="20"/>
      <c r="O40" s="20"/>
    </row>
    <row r="41" spans="1:15" s="8" customFormat="1" ht="167.25" customHeight="1" x14ac:dyDescent="0.5">
      <c r="A41" s="386"/>
      <c r="B41" s="387"/>
      <c r="C41" s="388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394"/>
      <c r="L41" s="391"/>
      <c r="M41" s="20"/>
      <c r="N41" s="20"/>
      <c r="O41" s="20"/>
    </row>
    <row r="42" spans="1:15" s="8" customFormat="1" ht="185.25" customHeight="1" x14ac:dyDescent="0.5">
      <c r="A42" s="386"/>
      <c r="B42" s="387"/>
      <c r="C42" s="388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394"/>
      <c r="L42" s="391"/>
      <c r="M42" s="20"/>
      <c r="N42" s="20"/>
      <c r="O42" s="20"/>
    </row>
    <row r="43" spans="1:15" s="8" customFormat="1" ht="232.5" customHeight="1" x14ac:dyDescent="0.5">
      <c r="A43" s="386"/>
      <c r="B43" s="387"/>
      <c r="C43" s="388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394"/>
      <c r="L43" s="391"/>
      <c r="M43" s="20"/>
      <c r="N43" s="20"/>
      <c r="O43" s="20"/>
    </row>
    <row r="44" spans="1:15" s="8" customFormat="1" ht="169.5" customHeight="1" x14ac:dyDescent="0.5">
      <c r="A44" s="386"/>
      <c r="B44" s="387"/>
      <c r="C44" s="388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394"/>
      <c r="L44" s="391"/>
      <c r="M44" s="20"/>
      <c r="N44" s="20"/>
      <c r="O44" s="20"/>
    </row>
    <row r="45" spans="1:15" s="8" customFormat="1" ht="132" customHeight="1" x14ac:dyDescent="0.5">
      <c r="A45" s="386"/>
      <c r="B45" s="387"/>
      <c r="C45" s="388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394"/>
      <c r="L45" s="391"/>
      <c r="M45" s="20"/>
      <c r="N45" s="20"/>
      <c r="O45" s="20"/>
    </row>
    <row r="46" spans="1:15" s="8" customFormat="1" ht="132" customHeight="1" x14ac:dyDescent="0.5">
      <c r="A46" s="386"/>
      <c r="B46" s="387"/>
      <c r="C46" s="388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394"/>
      <c r="L46" s="391"/>
      <c r="M46" s="20"/>
      <c r="N46" s="20"/>
      <c r="O46" s="20"/>
    </row>
    <row r="47" spans="1:15" s="8" customFormat="1" ht="188.25" customHeight="1" x14ac:dyDescent="0.5">
      <c r="A47" s="386">
        <v>5</v>
      </c>
      <c r="B47" s="387" t="s">
        <v>31</v>
      </c>
      <c r="C47" s="388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394">
        <v>9</v>
      </c>
      <c r="L47" s="405" t="s">
        <v>65</v>
      </c>
      <c r="M47" s="20"/>
      <c r="N47" s="20"/>
      <c r="O47" s="20"/>
    </row>
    <row r="48" spans="1:15" s="8" customFormat="1" ht="132" customHeight="1" x14ac:dyDescent="0.5">
      <c r="A48" s="386"/>
      <c r="B48" s="387"/>
      <c r="C48" s="388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394"/>
      <c r="L48" s="406"/>
      <c r="M48" s="20"/>
      <c r="N48" s="20"/>
      <c r="O48" s="20"/>
    </row>
    <row r="49" spans="1:15" s="8" customFormat="1" ht="193.5" customHeight="1" x14ac:dyDescent="0.5">
      <c r="A49" s="386"/>
      <c r="B49" s="387"/>
      <c r="C49" s="388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394"/>
      <c r="L49" s="406"/>
      <c r="M49" s="20"/>
      <c r="N49" s="20"/>
      <c r="O49" s="20"/>
    </row>
    <row r="50" spans="1:15" s="8" customFormat="1" ht="193.5" customHeight="1" x14ac:dyDescent="0.5">
      <c r="A50" s="386"/>
      <c r="B50" s="387"/>
      <c r="C50" s="388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394"/>
      <c r="L50" s="406"/>
      <c r="M50" s="20"/>
      <c r="N50" s="20"/>
      <c r="O50" s="20"/>
    </row>
    <row r="51" spans="1:15" s="8" customFormat="1" ht="261.75" customHeight="1" x14ac:dyDescent="0.5">
      <c r="A51" s="386"/>
      <c r="B51" s="387"/>
      <c r="C51" s="388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394"/>
      <c r="L51" s="406"/>
      <c r="M51" s="20"/>
      <c r="N51" s="20"/>
      <c r="O51" s="20"/>
    </row>
    <row r="52" spans="1:15" s="8" customFormat="1" ht="162.75" customHeight="1" x14ac:dyDescent="0.5">
      <c r="A52" s="386"/>
      <c r="B52" s="387"/>
      <c r="C52" s="388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394"/>
      <c r="L52" s="406"/>
      <c r="M52" s="20"/>
      <c r="N52" s="20"/>
      <c r="O52" s="20"/>
    </row>
    <row r="53" spans="1:15" s="8" customFormat="1" ht="132" customHeight="1" x14ac:dyDescent="0.5">
      <c r="A53" s="386"/>
      <c r="B53" s="387"/>
      <c r="C53" s="388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394"/>
      <c r="L53" s="406"/>
      <c r="M53" s="20"/>
      <c r="N53" s="20"/>
      <c r="O53" s="20"/>
    </row>
    <row r="54" spans="1:15" s="8" customFormat="1" ht="132" customHeight="1" x14ac:dyDescent="0.5">
      <c r="A54" s="386"/>
      <c r="B54" s="387"/>
      <c r="C54" s="388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394"/>
      <c r="L54" s="406"/>
      <c r="M54" s="20"/>
      <c r="N54" s="20"/>
      <c r="O54" s="20"/>
    </row>
    <row r="55" spans="1:15" s="8" customFormat="1" ht="193.5" customHeight="1" x14ac:dyDescent="0.5">
      <c r="A55" s="386">
        <v>6</v>
      </c>
      <c r="B55" s="387" t="s">
        <v>32</v>
      </c>
      <c r="C55" s="388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394">
        <v>11</v>
      </c>
      <c r="L55" s="405" t="s">
        <v>33</v>
      </c>
      <c r="M55" s="20"/>
      <c r="N55" s="20"/>
      <c r="O55" s="20"/>
    </row>
    <row r="56" spans="1:15" s="8" customFormat="1" ht="171" customHeight="1" x14ac:dyDescent="0.5">
      <c r="A56" s="386"/>
      <c r="B56" s="387"/>
      <c r="C56" s="388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394"/>
      <c r="L56" s="406"/>
      <c r="M56" s="20"/>
      <c r="N56" s="20"/>
      <c r="O56" s="20"/>
    </row>
    <row r="57" spans="1:15" s="8" customFormat="1" ht="171" customHeight="1" x14ac:dyDescent="0.5">
      <c r="A57" s="386"/>
      <c r="B57" s="387"/>
      <c r="C57" s="388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394"/>
      <c r="L57" s="406"/>
      <c r="M57" s="20"/>
      <c r="N57" s="20"/>
      <c r="O57" s="20"/>
    </row>
    <row r="58" spans="1:15" s="8" customFormat="1" ht="157.5" customHeight="1" x14ac:dyDescent="0.5">
      <c r="A58" s="386"/>
      <c r="B58" s="387"/>
      <c r="C58" s="388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394"/>
      <c r="L58" s="406"/>
      <c r="M58" s="20"/>
      <c r="N58" s="20"/>
      <c r="O58" s="20"/>
    </row>
    <row r="59" spans="1:15" s="8" customFormat="1" ht="225.75" customHeight="1" x14ac:dyDescent="0.5">
      <c r="A59" s="386"/>
      <c r="B59" s="387"/>
      <c r="C59" s="388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394"/>
      <c r="L59" s="406"/>
      <c r="M59" s="20"/>
      <c r="N59" s="20"/>
      <c r="O59" s="20"/>
    </row>
    <row r="60" spans="1:15" s="8" customFormat="1" ht="178.5" customHeight="1" x14ac:dyDescent="0.5">
      <c r="A60" s="386"/>
      <c r="B60" s="387"/>
      <c r="C60" s="388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394"/>
      <c r="L60" s="406"/>
      <c r="M60" s="20"/>
      <c r="N60" s="20"/>
      <c r="O60" s="20"/>
    </row>
    <row r="61" spans="1:15" s="8" customFormat="1" ht="162" customHeight="1" x14ac:dyDescent="0.5">
      <c r="A61" s="386"/>
      <c r="B61" s="387"/>
      <c r="C61" s="388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394"/>
      <c r="L61" s="406"/>
      <c r="M61" s="20"/>
      <c r="N61" s="20"/>
      <c r="O61" s="20"/>
    </row>
    <row r="62" spans="1:15" s="8" customFormat="1" ht="131.25" customHeight="1" x14ac:dyDescent="0.5">
      <c r="A62" s="386"/>
      <c r="B62" s="387"/>
      <c r="C62" s="388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394"/>
      <c r="L62" s="406"/>
      <c r="M62" s="20"/>
      <c r="N62" s="20"/>
      <c r="O62" s="20"/>
    </row>
    <row r="63" spans="1:15" s="8" customFormat="1" ht="170.25" customHeight="1" x14ac:dyDescent="0.5">
      <c r="A63" s="386">
        <v>7</v>
      </c>
      <c r="B63" s="387" t="s">
        <v>73</v>
      </c>
      <c r="C63" s="388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404">
        <v>2</v>
      </c>
      <c r="L63" s="402" t="s">
        <v>34</v>
      </c>
      <c r="M63" s="20"/>
      <c r="N63" s="20"/>
      <c r="O63" s="20"/>
    </row>
    <row r="64" spans="1:15" s="8" customFormat="1" ht="184.5" customHeight="1" x14ac:dyDescent="0.5">
      <c r="A64" s="386"/>
      <c r="B64" s="387"/>
      <c r="C64" s="388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404"/>
      <c r="L64" s="403"/>
      <c r="M64" s="20"/>
      <c r="N64" s="20"/>
      <c r="O64" s="20"/>
    </row>
    <row r="65" spans="1:15" s="8" customFormat="1" ht="180" customHeight="1" x14ac:dyDescent="0.5">
      <c r="A65" s="386"/>
      <c r="B65" s="387"/>
      <c r="C65" s="388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404"/>
      <c r="L65" s="403"/>
      <c r="M65" s="20"/>
      <c r="N65" s="20"/>
      <c r="O65" s="20"/>
    </row>
    <row r="66" spans="1:15" s="8" customFormat="1" ht="171" customHeight="1" x14ac:dyDescent="0.5">
      <c r="A66" s="386"/>
      <c r="B66" s="387"/>
      <c r="C66" s="388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404"/>
      <c r="L66" s="403"/>
      <c r="M66" s="20"/>
      <c r="N66" s="20"/>
      <c r="O66" s="20"/>
    </row>
    <row r="67" spans="1:15" s="8" customFormat="1" ht="216.75" customHeight="1" x14ac:dyDescent="0.5">
      <c r="A67" s="386"/>
      <c r="B67" s="387"/>
      <c r="C67" s="388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404"/>
      <c r="L67" s="403"/>
      <c r="M67" s="20"/>
      <c r="N67" s="20"/>
      <c r="O67" s="20"/>
    </row>
    <row r="68" spans="1:15" s="8" customFormat="1" ht="198.75" customHeight="1" x14ac:dyDescent="0.5">
      <c r="A68" s="386"/>
      <c r="B68" s="387"/>
      <c r="C68" s="388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404"/>
      <c r="L68" s="403"/>
      <c r="M68" s="20"/>
      <c r="N68" s="20"/>
      <c r="O68" s="20"/>
    </row>
    <row r="69" spans="1:15" s="8" customFormat="1" ht="156" customHeight="1" x14ac:dyDescent="0.5">
      <c r="A69" s="386"/>
      <c r="B69" s="387"/>
      <c r="C69" s="388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404"/>
      <c r="L69" s="403"/>
      <c r="M69" s="20"/>
      <c r="N69" s="20"/>
      <c r="O69" s="20"/>
    </row>
    <row r="70" spans="1:15" s="8" customFormat="1" ht="131.25" customHeight="1" x14ac:dyDescent="0.5">
      <c r="A70" s="386"/>
      <c r="B70" s="387"/>
      <c r="C70" s="388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404"/>
      <c r="L70" s="403"/>
      <c r="M70" s="20"/>
      <c r="N70" s="20"/>
      <c r="O70" s="20"/>
    </row>
    <row r="71" spans="1:15" s="8" customFormat="1" ht="212.25" customHeight="1" x14ac:dyDescent="0.5">
      <c r="A71" s="386">
        <v>8</v>
      </c>
      <c r="B71" s="387" t="s">
        <v>35</v>
      </c>
      <c r="C71" s="388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394">
        <v>6</v>
      </c>
      <c r="L71" s="390" t="s">
        <v>61</v>
      </c>
      <c r="M71" s="20"/>
      <c r="N71" s="20"/>
      <c r="O71" s="20"/>
    </row>
    <row r="72" spans="1:15" s="8" customFormat="1" ht="174" customHeight="1" x14ac:dyDescent="0.5">
      <c r="A72" s="386"/>
      <c r="B72" s="387"/>
      <c r="C72" s="388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394"/>
      <c r="L72" s="391"/>
      <c r="M72" s="20"/>
      <c r="N72" s="20"/>
      <c r="O72" s="20"/>
    </row>
    <row r="73" spans="1:15" s="8" customFormat="1" ht="177.75" customHeight="1" x14ac:dyDescent="0.5">
      <c r="A73" s="386"/>
      <c r="B73" s="387"/>
      <c r="C73" s="388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394"/>
      <c r="L73" s="391"/>
      <c r="M73" s="20"/>
      <c r="N73" s="20"/>
      <c r="O73" s="20"/>
    </row>
    <row r="74" spans="1:15" s="8" customFormat="1" ht="195" customHeight="1" x14ac:dyDescent="0.5">
      <c r="A74" s="386"/>
      <c r="B74" s="387"/>
      <c r="C74" s="388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394"/>
      <c r="L74" s="391"/>
      <c r="M74" s="20"/>
      <c r="N74" s="20"/>
      <c r="O74" s="20"/>
    </row>
    <row r="75" spans="1:15" s="8" customFormat="1" ht="248.25" customHeight="1" x14ac:dyDescent="0.5">
      <c r="A75" s="386"/>
      <c r="B75" s="387"/>
      <c r="C75" s="388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394"/>
      <c r="L75" s="391"/>
      <c r="M75" s="20"/>
      <c r="N75" s="20"/>
      <c r="O75" s="20"/>
    </row>
    <row r="76" spans="1:15" s="8" customFormat="1" ht="168.75" customHeight="1" x14ac:dyDescent="0.5">
      <c r="A76" s="386"/>
      <c r="B76" s="387"/>
      <c r="C76" s="388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394"/>
      <c r="L76" s="391"/>
      <c r="M76" s="20"/>
      <c r="N76" s="20"/>
      <c r="O76" s="20"/>
    </row>
    <row r="77" spans="1:15" s="8" customFormat="1" ht="155.25" customHeight="1" x14ac:dyDescent="0.5">
      <c r="A77" s="386"/>
      <c r="B77" s="387"/>
      <c r="C77" s="388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394"/>
      <c r="L77" s="391"/>
      <c r="M77" s="20"/>
      <c r="N77" s="20"/>
      <c r="O77" s="20"/>
    </row>
    <row r="78" spans="1:15" s="8" customFormat="1" ht="133.5" customHeight="1" x14ac:dyDescent="0.5">
      <c r="A78" s="386"/>
      <c r="B78" s="387"/>
      <c r="C78" s="388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394"/>
      <c r="L78" s="391"/>
      <c r="M78" s="20"/>
      <c r="N78" s="20"/>
      <c r="O78" s="20"/>
    </row>
    <row r="79" spans="1:15" s="8" customFormat="1" ht="181.5" customHeight="1" x14ac:dyDescent="0.5">
      <c r="A79" s="386">
        <v>9</v>
      </c>
      <c r="B79" s="387" t="s">
        <v>36</v>
      </c>
      <c r="C79" s="388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389">
        <v>14</v>
      </c>
      <c r="L79" s="390" t="s">
        <v>37</v>
      </c>
      <c r="M79" s="20"/>
      <c r="N79" s="20"/>
      <c r="O79" s="20"/>
    </row>
    <row r="80" spans="1:15" s="8" customFormat="1" ht="155.25" customHeight="1" x14ac:dyDescent="0.5">
      <c r="A80" s="386"/>
      <c r="B80" s="387"/>
      <c r="C80" s="388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389"/>
      <c r="L80" s="391"/>
      <c r="M80" s="21"/>
      <c r="N80" s="20"/>
      <c r="O80" s="20"/>
    </row>
    <row r="81" spans="1:15" s="8" customFormat="1" ht="173.25" customHeight="1" x14ac:dyDescent="0.5">
      <c r="A81" s="386"/>
      <c r="B81" s="387"/>
      <c r="C81" s="388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389"/>
      <c r="L81" s="391"/>
      <c r="M81" s="20"/>
      <c r="N81" s="20"/>
      <c r="O81" s="20"/>
    </row>
    <row r="82" spans="1:15" s="8" customFormat="1" ht="173.25" customHeight="1" x14ac:dyDescent="0.5">
      <c r="A82" s="386"/>
      <c r="B82" s="387"/>
      <c r="C82" s="388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389"/>
      <c r="L82" s="391"/>
      <c r="M82" s="20"/>
      <c r="N82" s="20"/>
      <c r="O82" s="20"/>
    </row>
    <row r="83" spans="1:15" s="8" customFormat="1" ht="207.75" customHeight="1" x14ac:dyDescent="0.5">
      <c r="A83" s="386"/>
      <c r="B83" s="387"/>
      <c r="C83" s="388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389"/>
      <c r="L83" s="391"/>
      <c r="M83" s="20"/>
      <c r="N83" s="20"/>
      <c r="O83" s="20"/>
    </row>
    <row r="84" spans="1:15" s="8" customFormat="1" ht="188.25" customHeight="1" x14ac:dyDescent="0.5">
      <c r="A84" s="386"/>
      <c r="B84" s="387"/>
      <c r="C84" s="388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389"/>
      <c r="L84" s="391"/>
      <c r="M84" s="20"/>
      <c r="N84" s="20"/>
      <c r="O84" s="20"/>
    </row>
    <row r="85" spans="1:15" s="8" customFormat="1" ht="186.75" customHeight="1" x14ac:dyDescent="0.5">
      <c r="A85" s="386"/>
      <c r="B85" s="387"/>
      <c r="C85" s="388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389"/>
      <c r="L85" s="391"/>
      <c r="M85" s="20"/>
      <c r="N85" s="20"/>
      <c r="O85" s="20"/>
    </row>
    <row r="86" spans="1:15" s="8" customFormat="1" ht="133.5" customHeight="1" x14ac:dyDescent="0.5">
      <c r="A86" s="386"/>
      <c r="B86" s="387"/>
      <c r="C86" s="388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389"/>
      <c r="L86" s="391"/>
      <c r="M86" s="20"/>
      <c r="N86" s="20"/>
      <c r="O86" s="20"/>
    </row>
    <row r="87" spans="1:15" s="8" customFormat="1" ht="186" customHeight="1" x14ac:dyDescent="0.5">
      <c r="A87" s="386">
        <v>10</v>
      </c>
      <c r="B87" s="399" t="s">
        <v>38</v>
      </c>
      <c r="C87" s="400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389">
        <v>5</v>
      </c>
      <c r="L87" s="390" t="s">
        <v>39</v>
      </c>
      <c r="M87" s="20"/>
      <c r="N87" s="20"/>
      <c r="O87" s="20"/>
    </row>
    <row r="88" spans="1:15" s="8" customFormat="1" ht="194.25" customHeight="1" x14ac:dyDescent="0.5">
      <c r="A88" s="386"/>
      <c r="B88" s="399"/>
      <c r="C88" s="400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389"/>
      <c r="L88" s="391"/>
      <c r="M88" s="20"/>
      <c r="N88" s="20"/>
      <c r="O88" s="20"/>
    </row>
    <row r="89" spans="1:15" s="8" customFormat="1" ht="194.25" customHeight="1" x14ac:dyDescent="0.5">
      <c r="A89" s="386"/>
      <c r="B89" s="399"/>
      <c r="C89" s="400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389"/>
      <c r="L89" s="391"/>
      <c r="M89" s="20"/>
      <c r="N89" s="20"/>
      <c r="O89" s="20"/>
    </row>
    <row r="90" spans="1:15" s="8" customFormat="1" ht="159" customHeight="1" x14ac:dyDescent="0.5">
      <c r="A90" s="386"/>
      <c r="B90" s="399"/>
      <c r="C90" s="400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389"/>
      <c r="L90" s="391"/>
      <c r="M90" s="20"/>
      <c r="N90" s="20"/>
      <c r="O90" s="20"/>
    </row>
    <row r="91" spans="1:15" s="8" customFormat="1" ht="228.75" customHeight="1" x14ac:dyDescent="0.5">
      <c r="A91" s="386"/>
      <c r="B91" s="399"/>
      <c r="C91" s="400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389"/>
      <c r="L91" s="391"/>
      <c r="M91" s="20"/>
      <c r="N91" s="20"/>
      <c r="O91" s="20"/>
    </row>
    <row r="92" spans="1:15" s="8" customFormat="1" ht="232.5" customHeight="1" x14ac:dyDescent="0.5">
      <c r="A92" s="386"/>
      <c r="B92" s="399"/>
      <c r="C92" s="400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389"/>
      <c r="L92" s="391"/>
      <c r="M92" s="20"/>
      <c r="N92" s="20"/>
      <c r="O92" s="20"/>
    </row>
    <row r="93" spans="1:15" s="8" customFormat="1" ht="128.25" customHeight="1" x14ac:dyDescent="0.5">
      <c r="A93" s="386"/>
      <c r="B93" s="399"/>
      <c r="C93" s="400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389"/>
      <c r="L93" s="391"/>
      <c r="M93" s="20"/>
      <c r="N93" s="20"/>
      <c r="O93" s="20"/>
    </row>
    <row r="94" spans="1:15" s="8" customFormat="1" ht="128.25" customHeight="1" x14ac:dyDescent="0.5">
      <c r="A94" s="386"/>
      <c r="B94" s="399"/>
      <c r="C94" s="400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389"/>
      <c r="L94" s="391"/>
      <c r="M94" s="20"/>
      <c r="N94" s="20"/>
      <c r="O94" s="20"/>
    </row>
    <row r="95" spans="1:15" s="8" customFormat="1" ht="177.75" customHeight="1" x14ac:dyDescent="0.5">
      <c r="A95" s="386">
        <v>11</v>
      </c>
      <c r="B95" s="399" t="s">
        <v>40</v>
      </c>
      <c r="C95" s="400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389">
        <v>6</v>
      </c>
      <c r="L95" s="401" t="s">
        <v>66</v>
      </c>
      <c r="M95" s="20"/>
      <c r="N95" s="20"/>
      <c r="O95" s="20"/>
    </row>
    <row r="96" spans="1:15" s="8" customFormat="1" ht="163.5" customHeight="1" x14ac:dyDescent="0.5">
      <c r="A96" s="386"/>
      <c r="B96" s="399"/>
      <c r="C96" s="400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389"/>
      <c r="L96" s="401"/>
      <c r="M96" s="20"/>
      <c r="N96" s="20"/>
      <c r="O96" s="20"/>
    </row>
    <row r="97" spans="1:15" s="8" customFormat="1" ht="154.5" customHeight="1" x14ac:dyDescent="0.5">
      <c r="A97" s="386"/>
      <c r="B97" s="399"/>
      <c r="C97" s="400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389"/>
      <c r="L97" s="401"/>
      <c r="M97" s="20"/>
      <c r="N97" s="20"/>
      <c r="O97" s="20"/>
    </row>
    <row r="98" spans="1:15" s="8" customFormat="1" ht="172.5" customHeight="1" x14ac:dyDescent="0.5">
      <c r="A98" s="386"/>
      <c r="B98" s="399"/>
      <c r="C98" s="400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389"/>
      <c r="L98" s="401"/>
      <c r="M98" s="20"/>
      <c r="N98" s="20"/>
      <c r="O98" s="20"/>
    </row>
    <row r="99" spans="1:15" s="8" customFormat="1" ht="249.75" customHeight="1" x14ac:dyDescent="0.5">
      <c r="A99" s="386"/>
      <c r="B99" s="399"/>
      <c r="C99" s="400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389"/>
      <c r="L99" s="401"/>
      <c r="M99" s="20"/>
      <c r="N99" s="20"/>
      <c r="O99" s="20"/>
    </row>
    <row r="100" spans="1:15" s="8" customFormat="1" ht="173.25" customHeight="1" x14ac:dyDescent="0.5">
      <c r="A100" s="386"/>
      <c r="B100" s="399"/>
      <c r="C100" s="400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389"/>
      <c r="L100" s="401"/>
      <c r="M100" s="20"/>
      <c r="N100" s="20"/>
      <c r="O100" s="20"/>
    </row>
    <row r="101" spans="1:15" s="8" customFormat="1" ht="143.25" customHeight="1" x14ac:dyDescent="0.5">
      <c r="A101" s="386"/>
      <c r="B101" s="399"/>
      <c r="C101" s="400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389"/>
      <c r="L101" s="401"/>
      <c r="M101" s="20"/>
      <c r="N101" s="20"/>
      <c r="O101" s="20"/>
    </row>
    <row r="102" spans="1:15" s="8" customFormat="1" ht="177" customHeight="1" x14ac:dyDescent="0.5">
      <c r="A102" s="386"/>
      <c r="B102" s="399"/>
      <c r="C102" s="400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389"/>
      <c r="L102" s="401"/>
      <c r="M102" s="20"/>
      <c r="N102" s="20"/>
      <c r="O102" s="20"/>
    </row>
    <row r="103" spans="1:15" s="8" customFormat="1" ht="197.25" customHeight="1" x14ac:dyDescent="0.5">
      <c r="A103" s="386">
        <v>12</v>
      </c>
      <c r="B103" s="387" t="s">
        <v>56</v>
      </c>
      <c r="C103" s="388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389">
        <v>7</v>
      </c>
      <c r="L103" s="402" t="s">
        <v>34</v>
      </c>
      <c r="M103" s="20"/>
      <c r="N103" s="20"/>
      <c r="O103" s="20"/>
    </row>
    <row r="104" spans="1:15" s="8" customFormat="1" ht="130.5" customHeight="1" x14ac:dyDescent="0.5">
      <c r="A104" s="386"/>
      <c r="B104" s="387"/>
      <c r="C104" s="388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389"/>
      <c r="L104" s="403"/>
      <c r="M104" s="20"/>
      <c r="N104" s="20"/>
      <c r="O104" s="20"/>
    </row>
    <row r="105" spans="1:15" s="8" customFormat="1" ht="183.75" customHeight="1" x14ac:dyDescent="0.5">
      <c r="A105" s="386"/>
      <c r="B105" s="387"/>
      <c r="C105" s="388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389"/>
      <c r="L105" s="403"/>
      <c r="M105" s="20"/>
      <c r="N105" s="20"/>
      <c r="O105" s="20"/>
    </row>
    <row r="106" spans="1:15" s="8" customFormat="1" ht="165.75" customHeight="1" x14ac:dyDescent="0.5">
      <c r="A106" s="386"/>
      <c r="B106" s="387"/>
      <c r="C106" s="388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389"/>
      <c r="L106" s="403"/>
      <c r="M106" s="20"/>
      <c r="N106" s="20"/>
      <c r="O106" s="20"/>
    </row>
    <row r="107" spans="1:15" s="8" customFormat="1" ht="234.75" customHeight="1" x14ac:dyDescent="0.5">
      <c r="A107" s="386"/>
      <c r="B107" s="387"/>
      <c r="C107" s="388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389"/>
      <c r="L107" s="403"/>
      <c r="M107" s="20"/>
      <c r="N107" s="20"/>
      <c r="O107" s="20"/>
    </row>
    <row r="108" spans="1:15" s="8" customFormat="1" ht="174.75" customHeight="1" x14ac:dyDescent="0.5">
      <c r="A108" s="386"/>
      <c r="B108" s="387"/>
      <c r="C108" s="388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389"/>
      <c r="L108" s="403"/>
      <c r="M108" s="20"/>
      <c r="N108" s="20"/>
      <c r="O108" s="20"/>
    </row>
    <row r="109" spans="1:15" s="8" customFormat="1" ht="192.75" customHeight="1" x14ac:dyDescent="0.75">
      <c r="A109" s="386"/>
      <c r="B109" s="387"/>
      <c r="C109" s="388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389"/>
      <c r="L109" s="403"/>
      <c r="M109" s="38"/>
      <c r="N109" s="20"/>
      <c r="O109" s="20"/>
    </row>
    <row r="110" spans="1:15" s="8" customFormat="1" ht="130.5" customHeight="1" x14ac:dyDescent="0.5">
      <c r="A110" s="386"/>
      <c r="B110" s="387"/>
      <c r="C110" s="388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389"/>
      <c r="L110" s="403"/>
      <c r="M110" s="20"/>
      <c r="N110" s="20"/>
      <c r="O110" s="20"/>
    </row>
    <row r="111" spans="1:15" s="8" customFormat="1" ht="230.25" customHeight="1" x14ac:dyDescent="0.5">
      <c r="A111" s="386">
        <v>13</v>
      </c>
      <c r="B111" s="387" t="s">
        <v>41</v>
      </c>
      <c r="C111" s="388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389">
        <v>4</v>
      </c>
      <c r="L111" s="398" t="s">
        <v>42</v>
      </c>
      <c r="M111" s="20"/>
      <c r="N111" s="20"/>
      <c r="O111" s="20"/>
    </row>
    <row r="112" spans="1:15" s="8" customFormat="1" ht="174.75" customHeight="1" x14ac:dyDescent="0.5">
      <c r="A112" s="386"/>
      <c r="B112" s="387"/>
      <c r="C112" s="388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389"/>
      <c r="L112" s="398"/>
      <c r="M112" s="20"/>
      <c r="N112" s="20"/>
      <c r="O112" s="20"/>
    </row>
    <row r="113" spans="1:15" s="8" customFormat="1" ht="170.25" customHeight="1" x14ac:dyDescent="0.5">
      <c r="A113" s="386"/>
      <c r="B113" s="387"/>
      <c r="C113" s="388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389"/>
      <c r="L113" s="398"/>
      <c r="M113" s="20"/>
      <c r="N113" s="20"/>
      <c r="O113" s="20"/>
    </row>
    <row r="114" spans="1:15" s="8" customFormat="1" ht="179.25" customHeight="1" x14ac:dyDescent="0.5">
      <c r="A114" s="386"/>
      <c r="B114" s="387"/>
      <c r="C114" s="388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389"/>
      <c r="L114" s="398"/>
      <c r="M114" s="20"/>
      <c r="N114" s="20"/>
      <c r="O114" s="20"/>
    </row>
    <row r="115" spans="1:15" s="8" customFormat="1" ht="183" customHeight="1" x14ac:dyDescent="0.5">
      <c r="A115" s="386"/>
      <c r="B115" s="387"/>
      <c r="C115" s="388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389"/>
      <c r="L115" s="398"/>
      <c r="M115" s="20"/>
      <c r="N115" s="20"/>
      <c r="O115" s="20"/>
    </row>
    <row r="116" spans="1:15" s="8" customFormat="1" ht="165.75" customHeight="1" x14ac:dyDescent="0.5">
      <c r="A116" s="386"/>
      <c r="B116" s="387"/>
      <c r="C116" s="388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389"/>
      <c r="L116" s="398"/>
      <c r="M116" s="20"/>
      <c r="N116" s="20"/>
      <c r="O116" s="20"/>
    </row>
    <row r="117" spans="1:15" s="8" customFormat="1" ht="130.5" customHeight="1" x14ac:dyDescent="0.5">
      <c r="A117" s="386"/>
      <c r="B117" s="387"/>
      <c r="C117" s="388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389"/>
      <c r="L117" s="398"/>
      <c r="M117" s="20"/>
      <c r="N117" s="20"/>
      <c r="O117" s="20"/>
    </row>
    <row r="118" spans="1:15" s="8" customFormat="1" ht="213" customHeight="1" x14ac:dyDescent="0.5">
      <c r="A118" s="386"/>
      <c r="B118" s="387"/>
      <c r="C118" s="388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389"/>
      <c r="L118" s="398"/>
      <c r="M118" s="20"/>
      <c r="N118" s="20"/>
      <c r="O118" s="20"/>
    </row>
    <row r="119" spans="1:15" s="8" customFormat="1" ht="228" customHeight="1" x14ac:dyDescent="0.5">
      <c r="A119" s="386">
        <v>14</v>
      </c>
      <c r="B119" s="387" t="s">
        <v>43</v>
      </c>
      <c r="C119" s="388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389">
        <v>6</v>
      </c>
      <c r="L119" s="390" t="s">
        <v>44</v>
      </c>
      <c r="M119" s="20"/>
      <c r="N119" s="20"/>
      <c r="O119" s="20"/>
    </row>
    <row r="120" spans="1:15" s="8" customFormat="1" ht="147" customHeight="1" x14ac:dyDescent="0.5">
      <c r="A120" s="386"/>
      <c r="B120" s="387"/>
      <c r="C120" s="388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389"/>
      <c r="L120" s="391"/>
      <c r="M120" s="20"/>
      <c r="N120" s="20"/>
      <c r="O120" s="20"/>
    </row>
    <row r="121" spans="1:15" s="8" customFormat="1" ht="169.5" customHeight="1" x14ac:dyDescent="0.5">
      <c r="A121" s="386"/>
      <c r="B121" s="387"/>
      <c r="C121" s="388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389"/>
      <c r="L121" s="391"/>
      <c r="M121" s="20"/>
      <c r="N121" s="20"/>
      <c r="O121" s="20"/>
    </row>
    <row r="122" spans="1:15" s="8" customFormat="1" ht="169.5" customHeight="1" x14ac:dyDescent="0.5">
      <c r="A122" s="386"/>
      <c r="B122" s="387"/>
      <c r="C122" s="388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389"/>
      <c r="L122" s="391"/>
      <c r="M122" s="20"/>
      <c r="N122" s="20"/>
      <c r="O122" s="20"/>
    </row>
    <row r="123" spans="1:15" s="8" customFormat="1" ht="231" customHeight="1" x14ac:dyDescent="0.5">
      <c r="A123" s="386"/>
      <c r="B123" s="387"/>
      <c r="C123" s="388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389"/>
      <c r="L123" s="391"/>
      <c r="M123" s="20"/>
      <c r="N123" s="20"/>
      <c r="O123" s="20"/>
    </row>
    <row r="124" spans="1:15" s="8" customFormat="1" ht="198" customHeight="1" x14ac:dyDescent="0.5">
      <c r="A124" s="386"/>
      <c r="B124" s="387"/>
      <c r="C124" s="388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389"/>
      <c r="L124" s="391"/>
      <c r="M124" s="20"/>
      <c r="N124" s="20"/>
      <c r="O124" s="20"/>
    </row>
    <row r="125" spans="1:15" s="8" customFormat="1" ht="128.25" customHeight="1" x14ac:dyDescent="0.5">
      <c r="A125" s="386"/>
      <c r="B125" s="387"/>
      <c r="C125" s="388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389"/>
      <c r="L125" s="391"/>
      <c r="M125" s="20"/>
      <c r="N125" s="20"/>
      <c r="O125" s="20"/>
    </row>
    <row r="126" spans="1:15" s="8" customFormat="1" ht="128.25" customHeight="1" x14ac:dyDescent="0.5">
      <c r="A126" s="386"/>
      <c r="B126" s="387"/>
      <c r="C126" s="388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389"/>
      <c r="L126" s="391"/>
      <c r="M126" s="20"/>
      <c r="N126" s="20"/>
      <c r="O126" s="20"/>
    </row>
    <row r="127" spans="1:15" s="8" customFormat="1" ht="219.75" customHeight="1" x14ac:dyDescent="0.5">
      <c r="A127" s="386">
        <v>15</v>
      </c>
      <c r="B127" s="387" t="s">
        <v>45</v>
      </c>
      <c r="C127" s="388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389">
        <v>7</v>
      </c>
      <c r="L127" s="392" t="s">
        <v>58</v>
      </c>
      <c r="M127" s="20"/>
      <c r="N127" s="20"/>
      <c r="O127" s="20"/>
    </row>
    <row r="128" spans="1:15" s="8" customFormat="1" ht="128.25" customHeight="1" x14ac:dyDescent="0.5">
      <c r="A128" s="386"/>
      <c r="B128" s="387"/>
      <c r="C128" s="388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389"/>
      <c r="L128" s="393"/>
      <c r="M128" s="20"/>
      <c r="N128" s="20"/>
      <c r="O128" s="20"/>
    </row>
    <row r="129" spans="1:15" s="8" customFormat="1" ht="159" customHeight="1" x14ac:dyDescent="0.5">
      <c r="A129" s="386"/>
      <c r="B129" s="387"/>
      <c r="C129" s="388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389"/>
      <c r="L129" s="393"/>
      <c r="M129" s="20"/>
      <c r="N129" s="20"/>
      <c r="O129" s="20"/>
    </row>
    <row r="130" spans="1:15" s="8" customFormat="1" ht="177" customHeight="1" x14ac:dyDescent="0.5">
      <c r="A130" s="386"/>
      <c r="B130" s="387"/>
      <c r="C130" s="388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389"/>
      <c r="L130" s="393"/>
      <c r="M130" s="20"/>
      <c r="N130" s="20"/>
      <c r="O130" s="20"/>
    </row>
    <row r="131" spans="1:15" s="8" customFormat="1" ht="263.25" customHeight="1" x14ac:dyDescent="0.5">
      <c r="A131" s="386"/>
      <c r="B131" s="387"/>
      <c r="C131" s="388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389"/>
      <c r="L131" s="393"/>
      <c r="M131" s="20"/>
      <c r="N131" s="20"/>
      <c r="O131" s="20"/>
    </row>
    <row r="132" spans="1:15" s="8" customFormat="1" ht="201.75" customHeight="1" x14ac:dyDescent="0.5">
      <c r="A132" s="386"/>
      <c r="B132" s="387"/>
      <c r="C132" s="388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389"/>
      <c r="L132" s="393"/>
      <c r="M132" s="20"/>
      <c r="N132" s="20"/>
      <c r="O132" s="20"/>
    </row>
    <row r="133" spans="1:15" s="8" customFormat="1" ht="172.5" customHeight="1" x14ac:dyDescent="0.5">
      <c r="A133" s="386"/>
      <c r="B133" s="387"/>
      <c r="C133" s="388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389"/>
      <c r="L133" s="393"/>
      <c r="M133" s="20"/>
      <c r="N133" s="20"/>
      <c r="O133" s="20"/>
    </row>
    <row r="134" spans="1:15" s="8" customFormat="1" ht="128.25" customHeight="1" x14ac:dyDescent="0.5">
      <c r="A134" s="386"/>
      <c r="B134" s="387"/>
      <c r="C134" s="388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389"/>
      <c r="L134" s="393"/>
      <c r="M134" s="20"/>
      <c r="N134" s="20"/>
      <c r="O134" s="20"/>
    </row>
    <row r="135" spans="1:15" s="8" customFormat="1" ht="280.5" customHeight="1" x14ac:dyDescent="0.5">
      <c r="A135" s="386">
        <v>16</v>
      </c>
      <c r="B135" s="387" t="s">
        <v>46</v>
      </c>
      <c r="C135" s="388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389">
        <v>7</v>
      </c>
      <c r="L135" s="397" t="s">
        <v>59</v>
      </c>
      <c r="M135" s="20"/>
      <c r="N135" s="20"/>
      <c r="O135" s="20"/>
    </row>
    <row r="136" spans="1:15" s="8" customFormat="1" ht="196.5" customHeight="1" x14ac:dyDescent="0.5">
      <c r="A136" s="386"/>
      <c r="B136" s="387"/>
      <c r="C136" s="388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389"/>
      <c r="L136" s="397"/>
      <c r="M136" s="20"/>
      <c r="N136" s="20"/>
      <c r="O136" s="20"/>
    </row>
    <row r="137" spans="1:15" s="8" customFormat="1" ht="170.25" customHeight="1" x14ac:dyDescent="0.5">
      <c r="A137" s="386"/>
      <c r="B137" s="387"/>
      <c r="C137" s="388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389"/>
      <c r="L137" s="397"/>
      <c r="M137" s="20"/>
      <c r="N137" s="20"/>
      <c r="O137" s="20"/>
    </row>
    <row r="138" spans="1:15" s="8" customFormat="1" ht="201" customHeight="1" x14ac:dyDescent="0.5">
      <c r="A138" s="386"/>
      <c r="B138" s="387"/>
      <c r="C138" s="388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389"/>
      <c r="L138" s="397"/>
      <c r="M138" s="20"/>
      <c r="N138" s="20"/>
      <c r="O138" s="20"/>
    </row>
    <row r="139" spans="1:15" s="8" customFormat="1" ht="217.5" customHeight="1" x14ac:dyDescent="0.5">
      <c r="A139" s="386"/>
      <c r="B139" s="387"/>
      <c r="C139" s="388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389"/>
      <c r="L139" s="397"/>
      <c r="M139" s="20"/>
      <c r="N139" s="20"/>
      <c r="O139" s="20"/>
    </row>
    <row r="140" spans="1:15" s="8" customFormat="1" ht="174.75" customHeight="1" x14ac:dyDescent="0.5">
      <c r="A140" s="386"/>
      <c r="B140" s="387"/>
      <c r="C140" s="388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389"/>
      <c r="L140" s="397"/>
      <c r="M140" s="20"/>
      <c r="N140" s="20"/>
      <c r="O140" s="20"/>
    </row>
    <row r="141" spans="1:15" s="8" customFormat="1" ht="130.5" customHeight="1" x14ac:dyDescent="0.5">
      <c r="A141" s="386"/>
      <c r="B141" s="387"/>
      <c r="C141" s="388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389"/>
      <c r="L141" s="397"/>
      <c r="M141" s="20"/>
      <c r="N141" s="20"/>
      <c r="O141" s="20"/>
    </row>
    <row r="142" spans="1:15" s="8" customFormat="1" ht="130.5" customHeight="1" x14ac:dyDescent="0.5">
      <c r="A142" s="386"/>
      <c r="B142" s="387"/>
      <c r="C142" s="388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389"/>
      <c r="L142" s="397"/>
      <c r="M142" s="20"/>
      <c r="N142" s="20"/>
      <c r="O142" s="20"/>
    </row>
    <row r="143" spans="1:15" s="8" customFormat="1" ht="160.5" customHeight="1" x14ac:dyDescent="0.5">
      <c r="A143" s="386">
        <v>17</v>
      </c>
      <c r="B143" s="394" t="s">
        <v>55</v>
      </c>
      <c r="C143" s="388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389">
        <v>10</v>
      </c>
      <c r="L143" s="390" t="s">
        <v>47</v>
      </c>
      <c r="M143" s="20"/>
      <c r="N143" s="20"/>
      <c r="O143" s="20"/>
    </row>
    <row r="144" spans="1:15" s="8" customFormat="1" ht="130.5" customHeight="1" x14ac:dyDescent="0.5">
      <c r="A144" s="386"/>
      <c r="B144" s="394"/>
      <c r="C144" s="388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389"/>
      <c r="L144" s="391"/>
      <c r="M144" s="20"/>
      <c r="N144" s="20"/>
      <c r="O144" s="20"/>
    </row>
    <row r="145" spans="1:15" s="8" customFormat="1" ht="205.5" customHeight="1" x14ac:dyDescent="0.5">
      <c r="A145" s="386"/>
      <c r="B145" s="394"/>
      <c r="C145" s="388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389"/>
      <c r="L145" s="391"/>
      <c r="M145" s="20"/>
      <c r="N145" s="20"/>
      <c r="O145" s="20"/>
    </row>
    <row r="146" spans="1:15" s="8" customFormat="1" ht="179.25" customHeight="1" x14ac:dyDescent="0.5">
      <c r="A146" s="386"/>
      <c r="B146" s="394"/>
      <c r="C146" s="388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389"/>
      <c r="L146" s="391"/>
      <c r="M146" s="20"/>
      <c r="N146" s="20"/>
      <c r="O146" s="20"/>
    </row>
    <row r="147" spans="1:15" s="8" customFormat="1" ht="221.25" customHeight="1" x14ac:dyDescent="0.5">
      <c r="A147" s="386"/>
      <c r="B147" s="394"/>
      <c r="C147" s="388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389"/>
      <c r="L147" s="391"/>
      <c r="M147" s="20"/>
      <c r="N147" s="20"/>
      <c r="O147" s="20"/>
    </row>
    <row r="148" spans="1:15" s="8" customFormat="1" ht="195.75" customHeight="1" x14ac:dyDescent="0.5">
      <c r="A148" s="386"/>
      <c r="B148" s="394"/>
      <c r="C148" s="388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389"/>
      <c r="L148" s="391"/>
      <c r="M148" s="20"/>
      <c r="N148" s="20"/>
      <c r="O148" s="20"/>
    </row>
    <row r="149" spans="1:15" s="8" customFormat="1" ht="130.5" customHeight="1" x14ac:dyDescent="0.5">
      <c r="A149" s="386"/>
      <c r="B149" s="394"/>
      <c r="C149" s="388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389"/>
      <c r="L149" s="391"/>
      <c r="M149" s="20"/>
      <c r="N149" s="20"/>
      <c r="O149" s="20"/>
    </row>
    <row r="150" spans="1:15" s="8" customFormat="1" ht="130.5" customHeight="1" x14ac:dyDescent="0.5">
      <c r="A150" s="386"/>
      <c r="B150" s="394"/>
      <c r="C150" s="388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389"/>
      <c r="L150" s="391"/>
      <c r="M150" s="20"/>
      <c r="N150" s="20"/>
      <c r="O150" s="20"/>
    </row>
    <row r="151" spans="1:15" s="8" customFormat="1" ht="204.75" customHeight="1" x14ac:dyDescent="0.5">
      <c r="A151" s="386">
        <v>18</v>
      </c>
      <c r="B151" s="387" t="s">
        <v>48</v>
      </c>
      <c r="C151" s="388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389">
        <v>4</v>
      </c>
      <c r="L151" s="395" t="s">
        <v>60</v>
      </c>
      <c r="M151" s="20"/>
      <c r="N151" s="20"/>
      <c r="O151" s="20"/>
    </row>
    <row r="152" spans="1:15" s="8" customFormat="1" ht="149.25" customHeight="1" x14ac:dyDescent="0.5">
      <c r="A152" s="386"/>
      <c r="B152" s="387"/>
      <c r="C152" s="388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389"/>
      <c r="L152" s="396"/>
      <c r="M152" s="20"/>
      <c r="N152" s="20"/>
      <c r="O152" s="20"/>
    </row>
    <row r="153" spans="1:15" s="8" customFormat="1" ht="157.5" customHeight="1" x14ac:dyDescent="0.5">
      <c r="A153" s="386"/>
      <c r="B153" s="387"/>
      <c r="C153" s="388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389"/>
      <c r="L153" s="396"/>
      <c r="M153" s="20"/>
      <c r="N153" s="20"/>
      <c r="O153" s="20"/>
    </row>
    <row r="154" spans="1:15" s="8" customFormat="1" ht="138.75" customHeight="1" x14ac:dyDescent="0.5">
      <c r="A154" s="386"/>
      <c r="B154" s="387"/>
      <c r="C154" s="388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389"/>
      <c r="L154" s="396"/>
      <c r="M154" s="20"/>
      <c r="N154" s="20"/>
      <c r="O154" s="20"/>
    </row>
    <row r="155" spans="1:15" s="8" customFormat="1" ht="234" customHeight="1" x14ac:dyDescent="0.5">
      <c r="A155" s="386"/>
      <c r="B155" s="387"/>
      <c r="C155" s="388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389"/>
      <c r="L155" s="396"/>
      <c r="M155" s="20"/>
      <c r="N155" s="20"/>
      <c r="O155" s="20"/>
    </row>
    <row r="156" spans="1:15" s="8" customFormat="1" ht="204" customHeight="1" x14ac:dyDescent="0.5">
      <c r="A156" s="386"/>
      <c r="B156" s="387"/>
      <c r="C156" s="388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389"/>
      <c r="L156" s="396"/>
      <c r="M156" s="20"/>
      <c r="N156" s="20"/>
      <c r="O156" s="20"/>
    </row>
    <row r="157" spans="1:15" s="8" customFormat="1" ht="157.5" customHeight="1" x14ac:dyDescent="0.5">
      <c r="A157" s="386"/>
      <c r="B157" s="387"/>
      <c r="C157" s="388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389"/>
      <c r="L157" s="396"/>
      <c r="M157" s="20"/>
      <c r="N157" s="20"/>
      <c r="O157" s="20"/>
    </row>
    <row r="158" spans="1:15" s="8" customFormat="1" ht="131.25" customHeight="1" x14ac:dyDescent="0.5">
      <c r="A158" s="386"/>
      <c r="B158" s="387"/>
      <c r="C158" s="388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389"/>
      <c r="L158" s="396"/>
      <c r="M158" s="20"/>
      <c r="N158" s="20"/>
      <c r="O158" s="20"/>
    </row>
    <row r="159" spans="1:15" s="8" customFormat="1" ht="176.25" customHeight="1" x14ac:dyDescent="0.5">
      <c r="A159" s="386">
        <v>19</v>
      </c>
      <c r="B159" s="387" t="s">
        <v>49</v>
      </c>
      <c r="C159" s="388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389">
        <v>4</v>
      </c>
      <c r="L159" s="390" t="s">
        <v>50</v>
      </c>
      <c r="M159" s="20"/>
      <c r="N159" s="20"/>
      <c r="O159" s="20"/>
    </row>
    <row r="160" spans="1:15" s="8" customFormat="1" ht="165" customHeight="1" x14ac:dyDescent="0.5">
      <c r="A160" s="386"/>
      <c r="B160" s="387"/>
      <c r="C160" s="388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389"/>
      <c r="L160" s="391"/>
      <c r="M160" s="20"/>
      <c r="N160" s="20"/>
      <c r="O160" s="20"/>
    </row>
    <row r="161" spans="1:15" s="8" customFormat="1" ht="162" customHeight="1" x14ac:dyDescent="0.5">
      <c r="A161" s="386"/>
      <c r="B161" s="387"/>
      <c r="C161" s="388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389"/>
      <c r="L161" s="391"/>
      <c r="M161" s="20"/>
      <c r="N161" s="20"/>
      <c r="O161" s="20"/>
    </row>
    <row r="162" spans="1:15" s="8" customFormat="1" ht="131.25" customHeight="1" x14ac:dyDescent="0.5">
      <c r="A162" s="386"/>
      <c r="B162" s="387"/>
      <c r="C162" s="388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389"/>
      <c r="L162" s="391"/>
      <c r="M162" s="20"/>
      <c r="N162" s="20"/>
      <c r="O162" s="20"/>
    </row>
    <row r="163" spans="1:15" s="8" customFormat="1" ht="245.25" customHeight="1" x14ac:dyDescent="0.5">
      <c r="A163" s="386"/>
      <c r="B163" s="387"/>
      <c r="C163" s="388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389"/>
      <c r="L163" s="391"/>
      <c r="M163" s="20"/>
      <c r="N163" s="20"/>
      <c r="O163" s="20"/>
    </row>
    <row r="164" spans="1:15" s="8" customFormat="1" ht="191.25" customHeight="1" x14ac:dyDescent="0.5">
      <c r="A164" s="386"/>
      <c r="B164" s="387"/>
      <c r="C164" s="388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389"/>
      <c r="L164" s="391"/>
      <c r="M164" s="20"/>
      <c r="N164" s="20"/>
      <c r="O164" s="20"/>
    </row>
    <row r="165" spans="1:15" s="8" customFormat="1" ht="131.25" customHeight="1" x14ac:dyDescent="0.5">
      <c r="A165" s="386"/>
      <c r="B165" s="387"/>
      <c r="C165" s="388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389"/>
      <c r="L165" s="391"/>
      <c r="M165" s="20"/>
      <c r="N165" s="20"/>
      <c r="O165" s="20"/>
    </row>
    <row r="166" spans="1:15" s="8" customFormat="1" ht="131.25" customHeight="1" x14ac:dyDescent="0.5">
      <c r="A166" s="386"/>
      <c r="B166" s="387"/>
      <c r="C166" s="388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389"/>
      <c r="L166" s="391"/>
      <c r="M166" s="20"/>
      <c r="N166" s="20"/>
      <c r="O166" s="20"/>
    </row>
    <row r="167" spans="1:15" s="8" customFormat="1" ht="222.75" customHeight="1" x14ac:dyDescent="0.5">
      <c r="A167" s="386">
        <v>20</v>
      </c>
      <c r="B167" s="387" t="s">
        <v>51</v>
      </c>
      <c r="C167" s="388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389">
        <v>11</v>
      </c>
      <c r="L167" s="390" t="s">
        <v>64</v>
      </c>
      <c r="M167" s="20"/>
      <c r="N167" s="20"/>
      <c r="O167" s="20"/>
    </row>
    <row r="168" spans="1:15" s="8" customFormat="1" ht="172.5" customHeight="1" x14ac:dyDescent="0.5">
      <c r="A168" s="386"/>
      <c r="B168" s="387"/>
      <c r="C168" s="388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389"/>
      <c r="L168" s="391"/>
      <c r="M168" s="20"/>
      <c r="N168" s="20"/>
      <c r="O168" s="20"/>
    </row>
    <row r="169" spans="1:15" s="8" customFormat="1" ht="146.25" customHeight="1" x14ac:dyDescent="0.5">
      <c r="A169" s="386"/>
      <c r="B169" s="387"/>
      <c r="C169" s="388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389"/>
      <c r="L169" s="391"/>
      <c r="M169" s="20"/>
      <c r="N169" s="20"/>
      <c r="O169" s="20"/>
    </row>
    <row r="170" spans="1:15" s="8" customFormat="1" ht="159" customHeight="1" x14ac:dyDescent="0.5">
      <c r="A170" s="386"/>
      <c r="B170" s="387"/>
      <c r="C170" s="388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389"/>
      <c r="L170" s="391"/>
      <c r="M170" s="20"/>
      <c r="N170" s="20"/>
      <c r="O170" s="20"/>
    </row>
    <row r="171" spans="1:15" s="8" customFormat="1" ht="166.5" customHeight="1" x14ac:dyDescent="0.5">
      <c r="A171" s="386"/>
      <c r="B171" s="387"/>
      <c r="C171" s="388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389"/>
      <c r="L171" s="391"/>
      <c r="M171" s="20"/>
      <c r="N171" s="20"/>
      <c r="O171" s="20"/>
    </row>
    <row r="172" spans="1:15" s="8" customFormat="1" ht="215.25" customHeight="1" x14ac:dyDescent="0.5">
      <c r="A172" s="386"/>
      <c r="B172" s="387"/>
      <c r="C172" s="388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389"/>
      <c r="L172" s="391"/>
      <c r="M172" s="20"/>
      <c r="N172" s="20"/>
      <c r="O172" s="20"/>
    </row>
    <row r="173" spans="1:15" s="8" customFormat="1" ht="141.75" customHeight="1" x14ac:dyDescent="0.5">
      <c r="A173" s="386"/>
      <c r="B173" s="387"/>
      <c r="C173" s="388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389"/>
      <c r="L173" s="391"/>
      <c r="M173" s="20"/>
      <c r="N173" s="20"/>
      <c r="O173" s="20"/>
    </row>
    <row r="174" spans="1:15" s="8" customFormat="1" ht="128.25" customHeight="1" x14ac:dyDescent="0.5">
      <c r="A174" s="386"/>
      <c r="B174" s="387"/>
      <c r="C174" s="388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389"/>
      <c r="L174" s="391"/>
      <c r="M174" s="20"/>
      <c r="N174" s="20"/>
      <c r="O174" s="20"/>
    </row>
    <row r="175" spans="1:15" s="8" customFormat="1" ht="210.75" customHeight="1" x14ac:dyDescent="0.5">
      <c r="A175" s="386">
        <v>21</v>
      </c>
      <c r="B175" s="387" t="s">
        <v>52</v>
      </c>
      <c r="C175" s="388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389">
        <v>3</v>
      </c>
      <c r="L175" s="392" t="s">
        <v>53</v>
      </c>
      <c r="M175" s="20"/>
      <c r="N175" s="20"/>
      <c r="O175" s="20"/>
    </row>
    <row r="176" spans="1:15" s="8" customFormat="1" ht="169.5" customHeight="1" x14ac:dyDescent="0.5">
      <c r="A176" s="386"/>
      <c r="B176" s="387"/>
      <c r="C176" s="388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389"/>
      <c r="L176" s="393"/>
      <c r="M176" s="20"/>
      <c r="N176" s="20"/>
      <c r="O176" s="20"/>
    </row>
    <row r="177" spans="1:15" s="8" customFormat="1" ht="154.5" customHeight="1" x14ac:dyDescent="0.5">
      <c r="A177" s="386"/>
      <c r="B177" s="387"/>
      <c r="C177" s="388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389"/>
      <c r="L177" s="393"/>
      <c r="M177" s="20"/>
      <c r="N177" s="20"/>
      <c r="O177" s="20"/>
    </row>
    <row r="178" spans="1:15" s="8" customFormat="1" ht="184.5" customHeight="1" x14ac:dyDescent="0.5">
      <c r="A178" s="386"/>
      <c r="B178" s="387"/>
      <c r="C178" s="388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389"/>
      <c r="L178" s="393"/>
      <c r="M178" s="20"/>
      <c r="N178" s="20"/>
      <c r="O178" s="20"/>
    </row>
    <row r="179" spans="1:15" s="8" customFormat="1" ht="232.5" customHeight="1" x14ac:dyDescent="0.5">
      <c r="A179" s="386"/>
      <c r="B179" s="387"/>
      <c r="C179" s="388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389"/>
      <c r="L179" s="393"/>
      <c r="M179" s="20"/>
      <c r="N179" s="20"/>
      <c r="O179" s="20"/>
    </row>
    <row r="180" spans="1:15" s="8" customFormat="1" ht="183" customHeight="1" x14ac:dyDescent="0.5">
      <c r="A180" s="386"/>
      <c r="B180" s="387"/>
      <c r="C180" s="388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389"/>
      <c r="L180" s="393"/>
      <c r="M180" s="20"/>
      <c r="N180" s="20"/>
      <c r="O180" s="20"/>
    </row>
    <row r="181" spans="1:15" s="8" customFormat="1" ht="191.25" customHeight="1" x14ac:dyDescent="0.5">
      <c r="A181" s="386"/>
      <c r="B181" s="387"/>
      <c r="C181" s="388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389"/>
      <c r="L181" s="393"/>
      <c r="M181" s="20"/>
      <c r="N181" s="20"/>
      <c r="O181" s="20"/>
    </row>
    <row r="182" spans="1:15" s="8" customFormat="1" ht="173.25" customHeight="1" x14ac:dyDescent="0.5">
      <c r="A182" s="386"/>
      <c r="B182" s="387"/>
      <c r="C182" s="388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389"/>
      <c r="L182" s="393"/>
      <c r="M182" s="20"/>
      <c r="N182" s="20"/>
      <c r="O182" s="20"/>
    </row>
    <row r="183" spans="1:15" s="8" customFormat="1" ht="210.75" customHeight="1" x14ac:dyDescent="0.5">
      <c r="A183" s="386">
        <v>22</v>
      </c>
      <c r="B183" s="387" t="s">
        <v>54</v>
      </c>
      <c r="C183" s="388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389">
        <v>3</v>
      </c>
      <c r="L183" s="392" t="s">
        <v>57</v>
      </c>
      <c r="M183" s="20"/>
      <c r="N183" s="20"/>
      <c r="O183" s="20"/>
    </row>
    <row r="184" spans="1:15" s="8" customFormat="1" ht="169.5" customHeight="1" x14ac:dyDescent="0.5">
      <c r="A184" s="386"/>
      <c r="B184" s="387"/>
      <c r="C184" s="388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389"/>
      <c r="L184" s="393"/>
      <c r="M184" s="20"/>
      <c r="N184" s="20"/>
      <c r="O184" s="20"/>
    </row>
    <row r="185" spans="1:15" s="8" customFormat="1" ht="154.5" customHeight="1" x14ac:dyDescent="0.5">
      <c r="A185" s="386"/>
      <c r="B185" s="387"/>
      <c r="C185" s="388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389"/>
      <c r="L185" s="393"/>
      <c r="M185" s="20"/>
      <c r="N185" s="20"/>
      <c r="O185" s="20"/>
    </row>
    <row r="186" spans="1:15" s="8" customFormat="1" ht="184.5" customHeight="1" x14ac:dyDescent="0.5">
      <c r="A186" s="386"/>
      <c r="B186" s="387"/>
      <c r="C186" s="388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389"/>
      <c r="L186" s="393"/>
      <c r="M186" s="20"/>
      <c r="N186" s="20"/>
      <c r="O186" s="20"/>
    </row>
    <row r="187" spans="1:15" s="8" customFormat="1" ht="236.25" customHeight="1" x14ac:dyDescent="0.5">
      <c r="A187" s="386"/>
      <c r="B187" s="387"/>
      <c r="C187" s="388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389"/>
      <c r="L187" s="393"/>
      <c r="M187" s="20"/>
      <c r="N187" s="20"/>
      <c r="O187" s="20"/>
    </row>
    <row r="188" spans="1:15" s="8" customFormat="1" ht="183" customHeight="1" x14ac:dyDescent="0.5">
      <c r="A188" s="386"/>
      <c r="B188" s="387"/>
      <c r="C188" s="388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389"/>
      <c r="L188" s="393"/>
      <c r="M188" s="20"/>
      <c r="N188" s="20"/>
      <c r="O188" s="20"/>
    </row>
    <row r="189" spans="1:15" s="8" customFormat="1" ht="128.25" customHeight="1" x14ac:dyDescent="0.5">
      <c r="A189" s="386"/>
      <c r="B189" s="387"/>
      <c r="C189" s="388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389"/>
      <c r="L189" s="393"/>
      <c r="M189" s="20"/>
      <c r="N189" s="20"/>
      <c r="O189" s="20"/>
    </row>
    <row r="190" spans="1:15" s="8" customFormat="1" ht="128.25" customHeight="1" x14ac:dyDescent="0.5">
      <c r="A190" s="386"/>
      <c r="B190" s="387"/>
      <c r="C190" s="388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389"/>
      <c r="L190" s="393"/>
      <c r="M190" s="20"/>
      <c r="N190" s="20"/>
      <c r="O190" s="20"/>
    </row>
    <row r="191" spans="1:15" ht="53.25" x14ac:dyDescent="0.75">
      <c r="K191" s="22"/>
    </row>
    <row r="192" spans="1:15" ht="53.25" x14ac:dyDescent="0.75">
      <c r="K192" s="22"/>
    </row>
    <row r="193" spans="1:11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 x14ac:dyDescent="0.8">
      <c r="A4" s="450" t="s">
        <v>1</v>
      </c>
      <c r="B4" s="450" t="s">
        <v>2</v>
      </c>
      <c r="C4" s="450" t="s">
        <v>3</v>
      </c>
      <c r="D4" s="450" t="s">
        <v>4</v>
      </c>
      <c r="E4" s="410" t="s">
        <v>70</v>
      </c>
      <c r="F4" s="410"/>
      <c r="G4" s="410"/>
      <c r="H4" s="410"/>
      <c r="I4" s="410"/>
      <c r="J4" s="410"/>
      <c r="K4" s="410"/>
      <c r="L4" s="410"/>
      <c r="M4" s="439" t="s">
        <v>5</v>
      </c>
      <c r="N4" s="450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 x14ac:dyDescent="0.8">
      <c r="A5" s="450"/>
      <c r="B5" s="450"/>
      <c r="C5" s="450"/>
      <c r="D5" s="450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439"/>
      <c r="N5" s="450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 x14ac:dyDescent="0.8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 x14ac:dyDescent="0.5">
      <c r="A7" s="450"/>
      <c r="B7" s="451" t="s">
        <v>63</v>
      </c>
      <c r="C7" s="452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454">
        <f>M15+M23+M31+M39+M47+M55+M63+M71+M79+M87+M95+M103+M111+M119+M127+M135+M143+M151+M159+M167+M175+M183</f>
        <v>150</v>
      </c>
      <c r="N7" s="456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450"/>
      <c r="B8" s="451"/>
      <c r="C8" s="453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455"/>
      <c r="N8" s="457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450"/>
      <c r="B9" s="451"/>
      <c r="C9" s="453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455"/>
      <c r="N9" s="457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450"/>
      <c r="B10" s="451"/>
      <c r="C10" s="453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455"/>
      <c r="N10" s="457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450"/>
      <c r="B11" s="451"/>
      <c r="C11" s="453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455"/>
      <c r="N11" s="457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450"/>
      <c r="B12" s="451"/>
      <c r="C12" s="453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455"/>
      <c r="N12" s="457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450"/>
      <c r="B13" s="451"/>
      <c r="C13" s="453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455"/>
      <c r="N13" s="457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450"/>
      <c r="B14" s="451"/>
      <c r="C14" s="453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455"/>
      <c r="N14" s="458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449">
        <v>1</v>
      </c>
      <c r="B15" s="435" t="s">
        <v>25</v>
      </c>
      <c r="C15" s="436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439">
        <v>17</v>
      </c>
      <c r="N15" s="405" t="s">
        <v>26</v>
      </c>
      <c r="O15" s="20"/>
      <c r="P15" s="20"/>
      <c r="Q15" s="20"/>
    </row>
    <row r="16" spans="1:29" s="8" customFormat="1" ht="172.5" customHeight="1" x14ac:dyDescent="0.5">
      <c r="A16" s="449"/>
      <c r="B16" s="435"/>
      <c r="C16" s="436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439"/>
      <c r="N16" s="406"/>
      <c r="O16" s="20"/>
      <c r="P16" s="20"/>
      <c r="Q16" s="20"/>
    </row>
    <row r="17" spans="1:17" s="8" customFormat="1" ht="164.25" customHeight="1" x14ac:dyDescent="0.5">
      <c r="A17" s="449"/>
      <c r="B17" s="435"/>
      <c r="C17" s="436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439"/>
      <c r="N17" s="406"/>
      <c r="O17" s="20"/>
      <c r="P17" s="20"/>
      <c r="Q17" s="20"/>
    </row>
    <row r="18" spans="1:17" s="8" customFormat="1" ht="168.75" customHeight="1" x14ac:dyDescent="0.5">
      <c r="A18" s="449"/>
      <c r="B18" s="435"/>
      <c r="C18" s="436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439"/>
      <c r="N18" s="406"/>
      <c r="O18" s="20"/>
      <c r="P18" s="20"/>
      <c r="Q18" s="20"/>
    </row>
    <row r="19" spans="1:17" s="8" customFormat="1" ht="195" customHeight="1" x14ac:dyDescent="0.5">
      <c r="A19" s="449"/>
      <c r="B19" s="435"/>
      <c r="C19" s="436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439"/>
      <c r="N19" s="406"/>
      <c r="O19" s="20"/>
      <c r="P19" s="20"/>
      <c r="Q19" s="20"/>
    </row>
    <row r="20" spans="1:17" s="8" customFormat="1" ht="159.75" customHeight="1" x14ac:dyDescent="0.5">
      <c r="A20" s="449"/>
      <c r="B20" s="435"/>
      <c r="C20" s="436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439"/>
      <c r="N20" s="406"/>
      <c r="O20" s="20"/>
      <c r="P20" s="20"/>
      <c r="Q20" s="20"/>
    </row>
    <row r="21" spans="1:17" s="8" customFormat="1" ht="144" customHeight="1" x14ac:dyDescent="0.5">
      <c r="A21" s="449"/>
      <c r="B21" s="435"/>
      <c r="C21" s="436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439"/>
      <c r="N21" s="406"/>
      <c r="O21" s="20"/>
      <c r="P21" s="20"/>
      <c r="Q21" s="20"/>
    </row>
    <row r="22" spans="1:17" s="8" customFormat="1" ht="124.5" customHeight="1" x14ac:dyDescent="0.5">
      <c r="A22" s="449"/>
      <c r="B22" s="435"/>
      <c r="C22" s="436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439"/>
      <c r="N22" s="406"/>
      <c r="O22" s="20"/>
      <c r="P22" s="20"/>
      <c r="Q22" s="20"/>
    </row>
    <row r="23" spans="1:17" s="8" customFormat="1" ht="203.25" customHeight="1" x14ac:dyDescent="0.5">
      <c r="A23" s="449">
        <v>2</v>
      </c>
      <c r="B23" s="435" t="s">
        <v>27</v>
      </c>
      <c r="C23" s="436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439">
        <v>4</v>
      </c>
      <c r="N23" s="440" t="s">
        <v>62</v>
      </c>
      <c r="O23" s="20"/>
      <c r="P23" s="20"/>
      <c r="Q23" s="20"/>
    </row>
    <row r="24" spans="1:17" s="8" customFormat="1" ht="132" customHeight="1" x14ac:dyDescent="0.5">
      <c r="A24" s="449"/>
      <c r="B24" s="435"/>
      <c r="C24" s="436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439"/>
      <c r="N24" s="441"/>
      <c r="O24" s="20"/>
      <c r="P24" s="20"/>
      <c r="Q24" s="20"/>
    </row>
    <row r="25" spans="1:17" s="8" customFormat="1" ht="132" customHeight="1" x14ac:dyDescent="0.5">
      <c r="A25" s="449"/>
      <c r="B25" s="435"/>
      <c r="C25" s="436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439"/>
      <c r="N25" s="441"/>
      <c r="O25" s="20"/>
      <c r="P25" s="20"/>
      <c r="Q25" s="20"/>
    </row>
    <row r="26" spans="1:17" s="8" customFormat="1" ht="185.25" customHeight="1" x14ac:dyDescent="0.5">
      <c r="A26" s="449"/>
      <c r="B26" s="435"/>
      <c r="C26" s="436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439"/>
      <c r="N26" s="441"/>
      <c r="O26" s="20"/>
      <c r="P26" s="20"/>
      <c r="Q26" s="20"/>
    </row>
    <row r="27" spans="1:17" s="8" customFormat="1" ht="248.25" customHeight="1" x14ac:dyDescent="0.5">
      <c r="A27" s="449"/>
      <c r="B27" s="435"/>
      <c r="C27" s="436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439"/>
      <c r="N27" s="441"/>
      <c r="O27" s="20"/>
      <c r="P27" s="20"/>
      <c r="Q27" s="20"/>
    </row>
    <row r="28" spans="1:17" s="8" customFormat="1" ht="177" customHeight="1" x14ac:dyDescent="0.5">
      <c r="A28" s="449"/>
      <c r="B28" s="435"/>
      <c r="C28" s="436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439"/>
      <c r="N28" s="441"/>
      <c r="O28" s="20"/>
      <c r="P28" s="20"/>
      <c r="Q28" s="20"/>
    </row>
    <row r="29" spans="1:17" s="8" customFormat="1" ht="132" customHeight="1" x14ac:dyDescent="0.5">
      <c r="A29" s="449"/>
      <c r="B29" s="435"/>
      <c r="C29" s="436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439"/>
      <c r="N29" s="441"/>
      <c r="O29" s="20"/>
      <c r="P29" s="20"/>
      <c r="Q29" s="20"/>
    </row>
    <row r="30" spans="1:17" s="8" customFormat="1" ht="132" customHeight="1" x14ac:dyDescent="0.5">
      <c r="A30" s="449"/>
      <c r="B30" s="435"/>
      <c r="C30" s="436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439"/>
      <c r="N30" s="441"/>
      <c r="O30" s="20"/>
      <c r="P30" s="20"/>
      <c r="Q30" s="20"/>
    </row>
    <row r="31" spans="1:17" s="8" customFormat="1" ht="188.25" customHeight="1" x14ac:dyDescent="0.5">
      <c r="A31" s="449">
        <v>3</v>
      </c>
      <c r="B31" s="435" t="s">
        <v>28</v>
      </c>
      <c r="C31" s="436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439">
        <v>6</v>
      </c>
      <c r="N31" s="437" t="s">
        <v>29</v>
      </c>
      <c r="O31" s="20"/>
      <c r="P31" s="20"/>
      <c r="Q31" s="20"/>
    </row>
    <row r="32" spans="1:17" s="8" customFormat="1" ht="171.75" customHeight="1" x14ac:dyDescent="0.5">
      <c r="A32" s="449"/>
      <c r="B32" s="435"/>
      <c r="C32" s="436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439"/>
      <c r="N32" s="438"/>
      <c r="O32" s="20"/>
      <c r="P32" s="20"/>
      <c r="Q32" s="20"/>
    </row>
    <row r="33" spans="1:17" s="8" customFormat="1" ht="186.75" customHeight="1" x14ac:dyDescent="0.5">
      <c r="A33" s="449"/>
      <c r="B33" s="435"/>
      <c r="C33" s="436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439"/>
      <c r="N33" s="438"/>
      <c r="O33" s="20"/>
      <c r="P33" s="20"/>
      <c r="Q33" s="20"/>
    </row>
    <row r="34" spans="1:17" s="8" customFormat="1" ht="174" customHeight="1" x14ac:dyDescent="0.5">
      <c r="A34" s="449"/>
      <c r="B34" s="435"/>
      <c r="C34" s="436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439"/>
      <c r="N34" s="438"/>
      <c r="O34" s="20"/>
      <c r="P34" s="20"/>
      <c r="Q34" s="20"/>
    </row>
    <row r="35" spans="1:17" s="8" customFormat="1" ht="246" customHeight="1" x14ac:dyDescent="0.5">
      <c r="A35" s="449"/>
      <c r="B35" s="435"/>
      <c r="C35" s="436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439"/>
      <c r="N35" s="438"/>
      <c r="O35" s="20"/>
      <c r="P35" s="20"/>
      <c r="Q35" s="20"/>
    </row>
    <row r="36" spans="1:17" s="8" customFormat="1" ht="171.75" customHeight="1" x14ac:dyDescent="0.5">
      <c r="A36" s="449"/>
      <c r="B36" s="435"/>
      <c r="C36" s="436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439"/>
      <c r="N36" s="438"/>
      <c r="O36" s="20"/>
      <c r="P36" s="20"/>
      <c r="Q36" s="20"/>
    </row>
    <row r="37" spans="1:17" s="8" customFormat="1" ht="132" customHeight="1" x14ac:dyDescent="0.5">
      <c r="A37" s="449"/>
      <c r="B37" s="435"/>
      <c r="C37" s="436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439"/>
      <c r="N37" s="438"/>
      <c r="O37" s="20"/>
      <c r="P37" s="20"/>
      <c r="Q37" s="20"/>
    </row>
    <row r="38" spans="1:17" s="8" customFormat="1" ht="132" customHeight="1" x14ac:dyDescent="0.5">
      <c r="A38" s="449"/>
      <c r="B38" s="435"/>
      <c r="C38" s="436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439"/>
      <c r="N38" s="438"/>
      <c r="O38" s="20"/>
      <c r="P38" s="20"/>
      <c r="Q38" s="20"/>
    </row>
    <row r="39" spans="1:17" s="8" customFormat="1" ht="188.25" customHeight="1" x14ac:dyDescent="0.5">
      <c r="A39" s="386">
        <v>4</v>
      </c>
      <c r="B39" s="435" t="s">
        <v>74</v>
      </c>
      <c r="C39" s="436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439">
        <v>4</v>
      </c>
      <c r="N39" s="437" t="s">
        <v>30</v>
      </c>
      <c r="O39" s="20"/>
      <c r="P39" s="20"/>
      <c r="Q39" s="20"/>
    </row>
    <row r="40" spans="1:17" s="8" customFormat="1" ht="162.75" customHeight="1" x14ac:dyDescent="0.5">
      <c r="A40" s="386"/>
      <c r="B40" s="435"/>
      <c r="C40" s="436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439"/>
      <c r="N40" s="438"/>
      <c r="O40" s="20"/>
      <c r="P40" s="20"/>
      <c r="Q40" s="20"/>
    </row>
    <row r="41" spans="1:17" s="8" customFormat="1" ht="167.25" customHeight="1" x14ac:dyDescent="0.5">
      <c r="A41" s="386"/>
      <c r="B41" s="435"/>
      <c r="C41" s="436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439"/>
      <c r="N41" s="438"/>
      <c r="O41" s="20"/>
      <c r="P41" s="20"/>
      <c r="Q41" s="20"/>
    </row>
    <row r="42" spans="1:17" s="8" customFormat="1" ht="185.25" customHeight="1" x14ac:dyDescent="0.5">
      <c r="A42" s="386"/>
      <c r="B42" s="435"/>
      <c r="C42" s="436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439"/>
      <c r="N42" s="438"/>
      <c r="O42" s="20"/>
      <c r="P42" s="20"/>
      <c r="Q42" s="20"/>
    </row>
    <row r="43" spans="1:17" s="8" customFormat="1" ht="232.5" customHeight="1" x14ac:dyDescent="0.5">
      <c r="A43" s="386"/>
      <c r="B43" s="435"/>
      <c r="C43" s="436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439"/>
      <c r="N43" s="438"/>
      <c r="O43" s="20"/>
      <c r="P43" s="20"/>
      <c r="Q43" s="20"/>
    </row>
    <row r="44" spans="1:17" s="8" customFormat="1" ht="169.5" customHeight="1" x14ac:dyDescent="0.5">
      <c r="A44" s="386"/>
      <c r="B44" s="435"/>
      <c r="C44" s="436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439"/>
      <c r="N44" s="438"/>
      <c r="O44" s="20"/>
      <c r="P44" s="20"/>
      <c r="Q44" s="20"/>
    </row>
    <row r="45" spans="1:17" s="8" customFormat="1" ht="132" customHeight="1" x14ac:dyDescent="0.5">
      <c r="A45" s="386"/>
      <c r="B45" s="435"/>
      <c r="C45" s="436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439"/>
      <c r="N45" s="438"/>
      <c r="O45" s="20"/>
      <c r="P45" s="20"/>
      <c r="Q45" s="20"/>
    </row>
    <row r="46" spans="1:17" s="8" customFormat="1" ht="132" customHeight="1" x14ac:dyDescent="0.5">
      <c r="A46" s="386"/>
      <c r="B46" s="435"/>
      <c r="C46" s="436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439"/>
      <c r="N46" s="438"/>
      <c r="O46" s="20"/>
      <c r="P46" s="20"/>
      <c r="Q46" s="20"/>
    </row>
    <row r="47" spans="1:17" s="8" customFormat="1" ht="188.25" customHeight="1" x14ac:dyDescent="0.5">
      <c r="A47" s="386">
        <v>5</v>
      </c>
      <c r="B47" s="435" t="s">
        <v>31</v>
      </c>
      <c r="C47" s="436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439">
        <v>9</v>
      </c>
      <c r="N47" s="405" t="s">
        <v>65</v>
      </c>
      <c r="O47" s="20"/>
      <c r="P47" s="20"/>
      <c r="Q47" s="20"/>
    </row>
    <row r="48" spans="1:17" s="8" customFormat="1" ht="132" customHeight="1" x14ac:dyDescent="0.5">
      <c r="A48" s="386"/>
      <c r="B48" s="435"/>
      <c r="C48" s="436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439"/>
      <c r="N48" s="406"/>
      <c r="O48" s="20"/>
      <c r="P48" s="20"/>
      <c r="Q48" s="20"/>
    </row>
    <row r="49" spans="1:17" s="8" customFormat="1" ht="193.5" customHeight="1" x14ac:dyDescent="0.5">
      <c r="A49" s="386"/>
      <c r="B49" s="435"/>
      <c r="C49" s="436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439"/>
      <c r="N49" s="406"/>
      <c r="O49" s="20"/>
      <c r="P49" s="20"/>
      <c r="Q49" s="20"/>
    </row>
    <row r="50" spans="1:17" s="8" customFormat="1" ht="193.5" customHeight="1" x14ac:dyDescent="0.5">
      <c r="A50" s="386"/>
      <c r="B50" s="435"/>
      <c r="C50" s="436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439"/>
      <c r="N50" s="406"/>
      <c r="O50" s="20"/>
      <c r="P50" s="20"/>
      <c r="Q50" s="20"/>
    </row>
    <row r="51" spans="1:17" s="8" customFormat="1" ht="261.75" customHeight="1" x14ac:dyDescent="0.5">
      <c r="A51" s="386"/>
      <c r="B51" s="435"/>
      <c r="C51" s="436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439"/>
      <c r="N51" s="406"/>
      <c r="O51" s="20"/>
      <c r="P51" s="20"/>
      <c r="Q51" s="20"/>
    </row>
    <row r="52" spans="1:17" s="8" customFormat="1" ht="162.75" customHeight="1" x14ac:dyDescent="0.5">
      <c r="A52" s="386"/>
      <c r="B52" s="435"/>
      <c r="C52" s="436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439"/>
      <c r="N52" s="406"/>
      <c r="O52" s="20"/>
      <c r="P52" s="20"/>
      <c r="Q52" s="20"/>
    </row>
    <row r="53" spans="1:17" s="8" customFormat="1" ht="132" customHeight="1" x14ac:dyDescent="0.5">
      <c r="A53" s="386"/>
      <c r="B53" s="435"/>
      <c r="C53" s="436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439"/>
      <c r="N53" s="406"/>
      <c r="O53" s="20"/>
      <c r="P53" s="20"/>
      <c r="Q53" s="20"/>
    </row>
    <row r="54" spans="1:17" s="8" customFormat="1" ht="132" customHeight="1" x14ac:dyDescent="0.5">
      <c r="A54" s="386"/>
      <c r="B54" s="435"/>
      <c r="C54" s="436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439"/>
      <c r="N54" s="406"/>
      <c r="O54" s="20"/>
      <c r="P54" s="20"/>
      <c r="Q54" s="20"/>
    </row>
    <row r="55" spans="1:17" s="8" customFormat="1" ht="193.5" customHeight="1" x14ac:dyDescent="0.5">
      <c r="A55" s="386">
        <v>6</v>
      </c>
      <c r="B55" s="435" t="s">
        <v>32</v>
      </c>
      <c r="C55" s="436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439">
        <v>11</v>
      </c>
      <c r="N55" s="405" t="s">
        <v>33</v>
      </c>
      <c r="O55" s="20"/>
      <c r="P55" s="20"/>
      <c r="Q55" s="20"/>
    </row>
    <row r="56" spans="1:17" s="8" customFormat="1" ht="171" customHeight="1" x14ac:dyDescent="0.5">
      <c r="A56" s="386"/>
      <c r="B56" s="435"/>
      <c r="C56" s="436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439"/>
      <c r="N56" s="406"/>
      <c r="O56" s="20"/>
      <c r="P56" s="20"/>
      <c r="Q56" s="20"/>
    </row>
    <row r="57" spans="1:17" s="8" customFormat="1" ht="171" customHeight="1" x14ac:dyDescent="0.5">
      <c r="A57" s="386"/>
      <c r="B57" s="435"/>
      <c r="C57" s="436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439"/>
      <c r="N57" s="406"/>
      <c r="O57" s="20"/>
      <c r="P57" s="20"/>
      <c r="Q57" s="20"/>
    </row>
    <row r="58" spans="1:17" s="8" customFormat="1" ht="157.5" customHeight="1" x14ac:dyDescent="0.5">
      <c r="A58" s="386"/>
      <c r="B58" s="435"/>
      <c r="C58" s="436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439"/>
      <c r="N58" s="406"/>
      <c r="O58" s="20"/>
      <c r="P58" s="20"/>
      <c r="Q58" s="20"/>
    </row>
    <row r="59" spans="1:17" s="8" customFormat="1" ht="225.75" customHeight="1" x14ac:dyDescent="0.5">
      <c r="A59" s="386"/>
      <c r="B59" s="435"/>
      <c r="C59" s="436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439"/>
      <c r="N59" s="406"/>
      <c r="O59" s="20"/>
      <c r="P59" s="20"/>
      <c r="Q59" s="20"/>
    </row>
    <row r="60" spans="1:17" s="8" customFormat="1" ht="178.5" customHeight="1" x14ac:dyDescent="0.5">
      <c r="A60" s="386"/>
      <c r="B60" s="435"/>
      <c r="C60" s="436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439"/>
      <c r="N60" s="406"/>
      <c r="O60" s="20"/>
      <c r="P60" s="20"/>
      <c r="Q60" s="20"/>
    </row>
    <row r="61" spans="1:17" s="8" customFormat="1" ht="162" customHeight="1" x14ac:dyDescent="0.5">
      <c r="A61" s="386"/>
      <c r="B61" s="435"/>
      <c r="C61" s="436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439"/>
      <c r="N61" s="406"/>
      <c r="O61" s="20"/>
      <c r="P61" s="20"/>
      <c r="Q61" s="20"/>
    </row>
    <row r="62" spans="1:17" s="8" customFormat="1" ht="131.25" customHeight="1" x14ac:dyDescent="0.5">
      <c r="A62" s="386"/>
      <c r="B62" s="435"/>
      <c r="C62" s="436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439"/>
      <c r="N62" s="406"/>
      <c r="O62" s="20"/>
      <c r="P62" s="20"/>
      <c r="Q62" s="20"/>
    </row>
    <row r="63" spans="1:17" s="8" customFormat="1" ht="170.25" customHeight="1" x14ac:dyDescent="0.5">
      <c r="A63" s="386">
        <v>7</v>
      </c>
      <c r="B63" s="435" t="s">
        <v>73</v>
      </c>
      <c r="C63" s="436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448">
        <v>2</v>
      </c>
      <c r="N63" s="446" t="s">
        <v>34</v>
      </c>
      <c r="O63" s="20"/>
      <c r="P63" s="20"/>
      <c r="Q63" s="20"/>
    </row>
    <row r="64" spans="1:17" s="8" customFormat="1" ht="184.5" customHeight="1" x14ac:dyDescent="0.5">
      <c r="A64" s="386"/>
      <c r="B64" s="435"/>
      <c r="C64" s="436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448"/>
      <c r="N64" s="447"/>
      <c r="O64" s="20"/>
      <c r="P64" s="20"/>
      <c r="Q64" s="20"/>
    </row>
    <row r="65" spans="1:17" s="8" customFormat="1" ht="180" customHeight="1" x14ac:dyDescent="0.5">
      <c r="A65" s="386"/>
      <c r="B65" s="435"/>
      <c r="C65" s="436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448"/>
      <c r="N65" s="447"/>
      <c r="O65" s="20"/>
      <c r="P65" s="20"/>
      <c r="Q65" s="20"/>
    </row>
    <row r="66" spans="1:17" s="8" customFormat="1" ht="171" customHeight="1" x14ac:dyDescent="0.5">
      <c r="A66" s="386"/>
      <c r="B66" s="435"/>
      <c r="C66" s="436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448"/>
      <c r="N66" s="447"/>
      <c r="O66" s="20"/>
      <c r="P66" s="20"/>
      <c r="Q66" s="20"/>
    </row>
    <row r="67" spans="1:17" s="8" customFormat="1" ht="216.75" customHeight="1" x14ac:dyDescent="0.5">
      <c r="A67" s="386"/>
      <c r="B67" s="435"/>
      <c r="C67" s="436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448"/>
      <c r="N67" s="447"/>
      <c r="O67" s="20"/>
      <c r="P67" s="20"/>
      <c r="Q67" s="20"/>
    </row>
    <row r="68" spans="1:17" s="8" customFormat="1" ht="198.75" customHeight="1" x14ac:dyDescent="0.5">
      <c r="A68" s="386"/>
      <c r="B68" s="435"/>
      <c r="C68" s="436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448"/>
      <c r="N68" s="447"/>
      <c r="O68" s="20"/>
      <c r="P68" s="20"/>
      <c r="Q68" s="20"/>
    </row>
    <row r="69" spans="1:17" s="8" customFormat="1" ht="156" customHeight="1" x14ac:dyDescent="0.5">
      <c r="A69" s="386"/>
      <c r="B69" s="435"/>
      <c r="C69" s="436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448"/>
      <c r="N69" s="447"/>
      <c r="O69" s="20"/>
      <c r="P69" s="20"/>
      <c r="Q69" s="20"/>
    </row>
    <row r="70" spans="1:17" s="8" customFormat="1" ht="131.25" customHeight="1" x14ac:dyDescent="0.5">
      <c r="A70" s="386"/>
      <c r="B70" s="435"/>
      <c r="C70" s="436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448"/>
      <c r="N70" s="447"/>
      <c r="O70" s="20"/>
      <c r="P70" s="20"/>
      <c r="Q70" s="20"/>
    </row>
    <row r="71" spans="1:17" s="8" customFormat="1" ht="212.25" customHeight="1" x14ac:dyDescent="0.5">
      <c r="A71" s="386">
        <v>8</v>
      </c>
      <c r="B71" s="435" t="s">
        <v>35</v>
      </c>
      <c r="C71" s="436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439">
        <v>6</v>
      </c>
      <c r="N71" s="437" t="s">
        <v>61</v>
      </c>
      <c r="O71" s="20"/>
      <c r="P71" s="20"/>
      <c r="Q71" s="20"/>
    </row>
    <row r="72" spans="1:17" s="8" customFormat="1" ht="174" customHeight="1" x14ac:dyDescent="0.5">
      <c r="A72" s="386"/>
      <c r="B72" s="435"/>
      <c r="C72" s="436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439"/>
      <c r="N72" s="438"/>
      <c r="O72" s="20"/>
      <c r="P72" s="20"/>
      <c r="Q72" s="20"/>
    </row>
    <row r="73" spans="1:17" s="8" customFormat="1" ht="177.75" customHeight="1" x14ac:dyDescent="0.5">
      <c r="A73" s="386"/>
      <c r="B73" s="435"/>
      <c r="C73" s="436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439"/>
      <c r="N73" s="438"/>
      <c r="O73" s="20"/>
      <c r="P73" s="20"/>
      <c r="Q73" s="20"/>
    </row>
    <row r="74" spans="1:17" s="8" customFormat="1" ht="195" customHeight="1" x14ac:dyDescent="0.5">
      <c r="A74" s="386"/>
      <c r="B74" s="435"/>
      <c r="C74" s="436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439"/>
      <c r="N74" s="438"/>
      <c r="O74" s="20"/>
      <c r="P74" s="20"/>
      <c r="Q74" s="20"/>
    </row>
    <row r="75" spans="1:17" s="8" customFormat="1" ht="248.25" customHeight="1" x14ac:dyDescent="0.5">
      <c r="A75" s="386"/>
      <c r="B75" s="435"/>
      <c r="C75" s="436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439"/>
      <c r="N75" s="438"/>
      <c r="O75" s="20"/>
      <c r="P75" s="20"/>
      <c r="Q75" s="20"/>
    </row>
    <row r="76" spans="1:17" s="8" customFormat="1" ht="168.75" customHeight="1" x14ac:dyDescent="0.5">
      <c r="A76" s="386"/>
      <c r="B76" s="435"/>
      <c r="C76" s="436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439"/>
      <c r="N76" s="438"/>
      <c r="O76" s="20"/>
      <c r="P76" s="20"/>
      <c r="Q76" s="20"/>
    </row>
    <row r="77" spans="1:17" s="8" customFormat="1" ht="155.25" customHeight="1" x14ac:dyDescent="0.5">
      <c r="A77" s="386"/>
      <c r="B77" s="435"/>
      <c r="C77" s="436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439"/>
      <c r="N77" s="438"/>
      <c r="O77" s="20"/>
      <c r="P77" s="20"/>
      <c r="Q77" s="20"/>
    </row>
    <row r="78" spans="1:17" s="8" customFormat="1" ht="133.5" customHeight="1" x14ac:dyDescent="0.5">
      <c r="A78" s="386"/>
      <c r="B78" s="435"/>
      <c r="C78" s="436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439"/>
      <c r="N78" s="438"/>
      <c r="O78" s="20"/>
      <c r="P78" s="20"/>
      <c r="Q78" s="20"/>
    </row>
    <row r="79" spans="1:17" s="8" customFormat="1" ht="181.5" customHeight="1" x14ac:dyDescent="0.5">
      <c r="A79" s="386">
        <v>9</v>
      </c>
      <c r="B79" s="435" t="s">
        <v>36</v>
      </c>
      <c r="C79" s="436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389">
        <v>14</v>
      </c>
      <c r="N79" s="437" t="s">
        <v>37</v>
      </c>
      <c r="O79" s="20"/>
      <c r="P79" s="20"/>
      <c r="Q79" s="20"/>
    </row>
    <row r="80" spans="1:17" s="8" customFormat="1" ht="155.25" customHeight="1" x14ac:dyDescent="0.5">
      <c r="A80" s="386"/>
      <c r="B80" s="435"/>
      <c r="C80" s="436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389"/>
      <c r="N80" s="438"/>
      <c r="O80" s="21"/>
      <c r="P80" s="20"/>
      <c r="Q80" s="20"/>
    </row>
    <row r="81" spans="1:17" s="8" customFormat="1" ht="173.25" customHeight="1" x14ac:dyDescent="0.5">
      <c r="A81" s="386"/>
      <c r="B81" s="435"/>
      <c r="C81" s="436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389"/>
      <c r="N81" s="438"/>
      <c r="O81" s="20"/>
      <c r="P81" s="20"/>
      <c r="Q81" s="20"/>
    </row>
    <row r="82" spans="1:17" s="8" customFormat="1" ht="173.25" customHeight="1" x14ac:dyDescent="0.5">
      <c r="A82" s="386"/>
      <c r="B82" s="435"/>
      <c r="C82" s="436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389"/>
      <c r="N82" s="438"/>
      <c r="O82" s="20"/>
      <c r="P82" s="20"/>
      <c r="Q82" s="20"/>
    </row>
    <row r="83" spans="1:17" s="8" customFormat="1" ht="207.75" customHeight="1" x14ac:dyDescent="0.5">
      <c r="A83" s="386"/>
      <c r="B83" s="435"/>
      <c r="C83" s="436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389"/>
      <c r="N83" s="438"/>
      <c r="O83" s="20"/>
      <c r="P83" s="20"/>
      <c r="Q83" s="20"/>
    </row>
    <row r="84" spans="1:17" s="8" customFormat="1" ht="188.25" customHeight="1" x14ac:dyDescent="0.5">
      <c r="A84" s="386"/>
      <c r="B84" s="435"/>
      <c r="C84" s="436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389"/>
      <c r="N84" s="438"/>
      <c r="O84" s="20"/>
      <c r="P84" s="20"/>
      <c r="Q84" s="20"/>
    </row>
    <row r="85" spans="1:17" s="8" customFormat="1" ht="186.75" customHeight="1" x14ac:dyDescent="0.5">
      <c r="A85" s="386"/>
      <c r="B85" s="435"/>
      <c r="C85" s="436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389"/>
      <c r="N85" s="438"/>
      <c r="O85" s="20"/>
      <c r="P85" s="20"/>
      <c r="Q85" s="20"/>
    </row>
    <row r="86" spans="1:17" s="8" customFormat="1" ht="133.5" customHeight="1" x14ac:dyDescent="0.5">
      <c r="A86" s="386"/>
      <c r="B86" s="435"/>
      <c r="C86" s="436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389"/>
      <c r="N86" s="438"/>
      <c r="O86" s="20"/>
      <c r="P86" s="20"/>
      <c r="Q86" s="20"/>
    </row>
    <row r="87" spans="1:17" s="8" customFormat="1" ht="186" customHeight="1" x14ac:dyDescent="0.5">
      <c r="A87" s="386">
        <v>10</v>
      </c>
      <c r="B87" s="444" t="s">
        <v>38</v>
      </c>
      <c r="C87" s="445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389">
        <v>5</v>
      </c>
      <c r="N87" s="437" t="s">
        <v>39</v>
      </c>
      <c r="O87" s="20"/>
      <c r="P87" s="20"/>
      <c r="Q87" s="20"/>
    </row>
    <row r="88" spans="1:17" s="8" customFormat="1" ht="194.25" customHeight="1" x14ac:dyDescent="0.5">
      <c r="A88" s="386"/>
      <c r="B88" s="444"/>
      <c r="C88" s="445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389"/>
      <c r="N88" s="438"/>
      <c r="O88" s="20"/>
      <c r="P88" s="20"/>
      <c r="Q88" s="20"/>
    </row>
    <row r="89" spans="1:17" s="8" customFormat="1" ht="194.25" customHeight="1" x14ac:dyDescent="0.5">
      <c r="A89" s="386"/>
      <c r="B89" s="444"/>
      <c r="C89" s="445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389"/>
      <c r="N89" s="438"/>
      <c r="O89" s="20"/>
      <c r="P89" s="20"/>
      <c r="Q89" s="20"/>
    </row>
    <row r="90" spans="1:17" s="8" customFormat="1" ht="159" customHeight="1" x14ac:dyDescent="0.5">
      <c r="A90" s="386"/>
      <c r="B90" s="444"/>
      <c r="C90" s="445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389"/>
      <c r="N90" s="438"/>
      <c r="O90" s="20"/>
      <c r="P90" s="20"/>
      <c r="Q90" s="20"/>
    </row>
    <row r="91" spans="1:17" s="8" customFormat="1" ht="228.75" customHeight="1" x14ac:dyDescent="0.5">
      <c r="A91" s="386"/>
      <c r="B91" s="444"/>
      <c r="C91" s="445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389"/>
      <c r="N91" s="438"/>
      <c r="O91" s="20"/>
      <c r="P91" s="20"/>
      <c r="Q91" s="20"/>
    </row>
    <row r="92" spans="1:17" s="8" customFormat="1" ht="232.5" customHeight="1" x14ac:dyDescent="0.5">
      <c r="A92" s="386"/>
      <c r="B92" s="444"/>
      <c r="C92" s="445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389"/>
      <c r="N92" s="438"/>
      <c r="O92" s="20"/>
      <c r="P92" s="20"/>
      <c r="Q92" s="20"/>
    </row>
    <row r="93" spans="1:17" s="8" customFormat="1" ht="128.25" customHeight="1" x14ac:dyDescent="0.5">
      <c r="A93" s="386"/>
      <c r="B93" s="444"/>
      <c r="C93" s="445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389"/>
      <c r="N93" s="438"/>
      <c r="O93" s="20"/>
      <c r="P93" s="20"/>
      <c r="Q93" s="20"/>
    </row>
    <row r="94" spans="1:17" s="8" customFormat="1" ht="128.25" customHeight="1" x14ac:dyDescent="0.5">
      <c r="A94" s="386"/>
      <c r="B94" s="444"/>
      <c r="C94" s="445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389"/>
      <c r="N94" s="438"/>
      <c r="O94" s="20"/>
      <c r="P94" s="20"/>
      <c r="Q94" s="20"/>
    </row>
    <row r="95" spans="1:17" s="8" customFormat="1" ht="177.75" customHeight="1" x14ac:dyDescent="0.5">
      <c r="A95" s="386">
        <v>11</v>
      </c>
      <c r="B95" s="444" t="s">
        <v>40</v>
      </c>
      <c r="C95" s="445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389">
        <v>6</v>
      </c>
      <c r="N95" s="401" t="s">
        <v>66</v>
      </c>
      <c r="O95" s="20"/>
      <c r="P95" s="20"/>
      <c r="Q95" s="20"/>
    </row>
    <row r="96" spans="1:17" s="8" customFormat="1" ht="163.5" customHeight="1" x14ac:dyDescent="0.5">
      <c r="A96" s="386"/>
      <c r="B96" s="444"/>
      <c r="C96" s="445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389"/>
      <c r="N96" s="401"/>
      <c r="O96" s="20"/>
      <c r="P96" s="20"/>
      <c r="Q96" s="20"/>
    </row>
    <row r="97" spans="1:17" s="8" customFormat="1" ht="154.5" customHeight="1" x14ac:dyDescent="0.5">
      <c r="A97" s="386"/>
      <c r="B97" s="444"/>
      <c r="C97" s="445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389"/>
      <c r="N97" s="401"/>
      <c r="O97" s="20"/>
      <c r="P97" s="20"/>
      <c r="Q97" s="20"/>
    </row>
    <row r="98" spans="1:17" s="8" customFormat="1" ht="172.5" customHeight="1" x14ac:dyDescent="0.5">
      <c r="A98" s="386"/>
      <c r="B98" s="444"/>
      <c r="C98" s="445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389"/>
      <c r="N98" s="401"/>
      <c r="O98" s="20"/>
      <c r="P98" s="20"/>
      <c r="Q98" s="20"/>
    </row>
    <row r="99" spans="1:17" s="8" customFormat="1" ht="249.75" customHeight="1" x14ac:dyDescent="0.5">
      <c r="A99" s="386"/>
      <c r="B99" s="444"/>
      <c r="C99" s="445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389"/>
      <c r="N99" s="401"/>
      <c r="O99" s="20"/>
      <c r="P99" s="20"/>
      <c r="Q99" s="20"/>
    </row>
    <row r="100" spans="1:17" s="8" customFormat="1" ht="173.25" customHeight="1" x14ac:dyDescent="0.5">
      <c r="A100" s="386"/>
      <c r="B100" s="444"/>
      <c r="C100" s="445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389"/>
      <c r="N100" s="401"/>
      <c r="O100" s="20"/>
      <c r="P100" s="20"/>
      <c r="Q100" s="20"/>
    </row>
    <row r="101" spans="1:17" s="8" customFormat="1" ht="143.25" customHeight="1" x14ac:dyDescent="0.5">
      <c r="A101" s="386"/>
      <c r="B101" s="444"/>
      <c r="C101" s="445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389"/>
      <c r="N101" s="401"/>
      <c r="O101" s="20"/>
      <c r="P101" s="20"/>
      <c r="Q101" s="20"/>
    </row>
    <row r="102" spans="1:17" s="8" customFormat="1" ht="177" customHeight="1" x14ac:dyDescent="0.5">
      <c r="A102" s="386"/>
      <c r="B102" s="444"/>
      <c r="C102" s="445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389"/>
      <c r="N102" s="401"/>
      <c r="O102" s="20"/>
      <c r="P102" s="20"/>
      <c r="Q102" s="20"/>
    </row>
    <row r="103" spans="1:17" s="8" customFormat="1" ht="197.25" customHeight="1" x14ac:dyDescent="0.5">
      <c r="A103" s="386">
        <v>12</v>
      </c>
      <c r="B103" s="435" t="s">
        <v>56</v>
      </c>
      <c r="C103" s="436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389">
        <v>7</v>
      </c>
      <c r="N103" s="446" t="s">
        <v>34</v>
      </c>
      <c r="O103" s="20"/>
      <c r="P103" s="20"/>
      <c r="Q103" s="20"/>
    </row>
    <row r="104" spans="1:17" s="8" customFormat="1" ht="130.5" customHeight="1" x14ac:dyDescent="0.5">
      <c r="A104" s="386"/>
      <c r="B104" s="435"/>
      <c r="C104" s="436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389"/>
      <c r="N104" s="447"/>
      <c r="O104" s="20"/>
      <c r="P104" s="20"/>
      <c r="Q104" s="20"/>
    </row>
    <row r="105" spans="1:17" s="8" customFormat="1" ht="183.75" customHeight="1" x14ac:dyDescent="0.5">
      <c r="A105" s="386"/>
      <c r="B105" s="435"/>
      <c r="C105" s="436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389"/>
      <c r="N105" s="447"/>
      <c r="O105" s="20"/>
      <c r="P105" s="20"/>
      <c r="Q105" s="20"/>
    </row>
    <row r="106" spans="1:17" s="8" customFormat="1" ht="165.75" customHeight="1" x14ac:dyDescent="0.5">
      <c r="A106" s="386"/>
      <c r="B106" s="435"/>
      <c r="C106" s="436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389"/>
      <c r="N106" s="447"/>
      <c r="O106" s="20"/>
      <c r="P106" s="20"/>
      <c r="Q106" s="20"/>
    </row>
    <row r="107" spans="1:17" s="8" customFormat="1" ht="234.75" customHeight="1" x14ac:dyDescent="0.5">
      <c r="A107" s="386"/>
      <c r="B107" s="435"/>
      <c r="C107" s="436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389"/>
      <c r="N107" s="447"/>
      <c r="O107" s="20"/>
      <c r="P107" s="20"/>
      <c r="Q107" s="20"/>
    </row>
    <row r="108" spans="1:17" s="8" customFormat="1" ht="174.75" customHeight="1" x14ac:dyDescent="0.5">
      <c r="A108" s="386"/>
      <c r="B108" s="435"/>
      <c r="C108" s="436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389"/>
      <c r="N108" s="447"/>
      <c r="O108" s="20"/>
      <c r="P108" s="20"/>
      <c r="Q108" s="20"/>
    </row>
    <row r="109" spans="1:17" s="8" customFormat="1" ht="192.75" customHeight="1" x14ac:dyDescent="0.75">
      <c r="A109" s="386"/>
      <c r="B109" s="435"/>
      <c r="C109" s="436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389"/>
      <c r="N109" s="447"/>
      <c r="O109" s="38"/>
      <c r="P109" s="20"/>
      <c r="Q109" s="20"/>
    </row>
    <row r="110" spans="1:17" s="8" customFormat="1" ht="130.5" customHeight="1" x14ac:dyDescent="0.5">
      <c r="A110" s="386"/>
      <c r="B110" s="435"/>
      <c r="C110" s="436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389"/>
      <c r="N110" s="447"/>
      <c r="O110" s="20"/>
      <c r="P110" s="20"/>
      <c r="Q110" s="20"/>
    </row>
    <row r="111" spans="1:17" s="8" customFormat="1" ht="230.25" customHeight="1" x14ac:dyDescent="0.5">
      <c r="A111" s="386">
        <v>13</v>
      </c>
      <c r="B111" s="435" t="s">
        <v>41</v>
      </c>
      <c r="C111" s="436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389">
        <v>4</v>
      </c>
      <c r="N111" s="443" t="s">
        <v>42</v>
      </c>
      <c r="O111" s="20"/>
      <c r="P111" s="20"/>
      <c r="Q111" s="20"/>
    </row>
    <row r="112" spans="1:17" s="8" customFormat="1" ht="174.75" customHeight="1" x14ac:dyDescent="0.5">
      <c r="A112" s="386"/>
      <c r="B112" s="435"/>
      <c r="C112" s="436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389"/>
      <c r="N112" s="443"/>
      <c r="O112" s="20"/>
      <c r="P112" s="20"/>
      <c r="Q112" s="20"/>
    </row>
    <row r="113" spans="1:17" s="8" customFormat="1" ht="170.25" customHeight="1" x14ac:dyDescent="0.5">
      <c r="A113" s="386"/>
      <c r="B113" s="435"/>
      <c r="C113" s="436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389"/>
      <c r="N113" s="443"/>
      <c r="O113" s="20"/>
      <c r="P113" s="20"/>
      <c r="Q113" s="20"/>
    </row>
    <row r="114" spans="1:17" s="8" customFormat="1" ht="179.25" customHeight="1" x14ac:dyDescent="0.5">
      <c r="A114" s="386"/>
      <c r="B114" s="435"/>
      <c r="C114" s="436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389"/>
      <c r="N114" s="443"/>
      <c r="O114" s="20"/>
      <c r="P114" s="20"/>
      <c r="Q114" s="20"/>
    </row>
    <row r="115" spans="1:17" s="8" customFormat="1" ht="183" customHeight="1" x14ac:dyDescent="0.5">
      <c r="A115" s="386"/>
      <c r="B115" s="435"/>
      <c r="C115" s="436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389"/>
      <c r="N115" s="443"/>
      <c r="O115" s="20"/>
      <c r="P115" s="20"/>
      <c r="Q115" s="20"/>
    </row>
    <row r="116" spans="1:17" s="8" customFormat="1" ht="165.75" customHeight="1" x14ac:dyDescent="0.5">
      <c r="A116" s="386"/>
      <c r="B116" s="435"/>
      <c r="C116" s="436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389"/>
      <c r="N116" s="443"/>
      <c r="O116" s="20"/>
      <c r="P116" s="20"/>
      <c r="Q116" s="20"/>
    </row>
    <row r="117" spans="1:17" s="8" customFormat="1" ht="130.5" customHeight="1" x14ac:dyDescent="0.5">
      <c r="A117" s="386"/>
      <c r="B117" s="435"/>
      <c r="C117" s="436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389"/>
      <c r="N117" s="443"/>
      <c r="O117" s="20"/>
      <c r="P117" s="20"/>
      <c r="Q117" s="20"/>
    </row>
    <row r="118" spans="1:17" s="8" customFormat="1" ht="213" customHeight="1" x14ac:dyDescent="0.5">
      <c r="A118" s="386"/>
      <c r="B118" s="435"/>
      <c r="C118" s="436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389"/>
      <c r="N118" s="443"/>
      <c r="O118" s="20"/>
      <c r="P118" s="20"/>
      <c r="Q118" s="20"/>
    </row>
    <row r="119" spans="1:17" s="8" customFormat="1" ht="228" customHeight="1" x14ac:dyDescent="0.5">
      <c r="A119" s="386">
        <v>14</v>
      </c>
      <c r="B119" s="435" t="s">
        <v>43</v>
      </c>
      <c r="C119" s="436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389">
        <v>6</v>
      </c>
      <c r="N119" s="437" t="s">
        <v>44</v>
      </c>
      <c r="O119" s="20"/>
      <c r="P119" s="20"/>
      <c r="Q119" s="20"/>
    </row>
    <row r="120" spans="1:17" s="8" customFormat="1" ht="147" customHeight="1" x14ac:dyDescent="0.5">
      <c r="A120" s="386"/>
      <c r="B120" s="435"/>
      <c r="C120" s="436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389"/>
      <c r="N120" s="438"/>
      <c r="O120" s="20"/>
      <c r="P120" s="20"/>
      <c r="Q120" s="20"/>
    </row>
    <row r="121" spans="1:17" s="8" customFormat="1" ht="169.5" customHeight="1" x14ac:dyDescent="0.5">
      <c r="A121" s="386"/>
      <c r="B121" s="435"/>
      <c r="C121" s="436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389"/>
      <c r="N121" s="438"/>
      <c r="O121" s="20"/>
      <c r="P121" s="20"/>
      <c r="Q121" s="20"/>
    </row>
    <row r="122" spans="1:17" s="8" customFormat="1" ht="169.5" customHeight="1" x14ac:dyDescent="0.5">
      <c r="A122" s="386"/>
      <c r="B122" s="435"/>
      <c r="C122" s="436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389"/>
      <c r="N122" s="438"/>
      <c r="O122" s="20"/>
      <c r="P122" s="20"/>
      <c r="Q122" s="20"/>
    </row>
    <row r="123" spans="1:17" s="8" customFormat="1" ht="231" customHeight="1" x14ac:dyDescent="0.5">
      <c r="A123" s="386"/>
      <c r="B123" s="435"/>
      <c r="C123" s="436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389"/>
      <c r="N123" s="438"/>
      <c r="O123" s="20"/>
      <c r="P123" s="20"/>
      <c r="Q123" s="20"/>
    </row>
    <row r="124" spans="1:17" s="8" customFormat="1" ht="198" customHeight="1" x14ac:dyDescent="0.5">
      <c r="A124" s="386"/>
      <c r="B124" s="435"/>
      <c r="C124" s="436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389"/>
      <c r="N124" s="438"/>
      <c r="O124" s="20"/>
      <c r="P124" s="20"/>
      <c r="Q124" s="20"/>
    </row>
    <row r="125" spans="1:17" s="8" customFormat="1" ht="128.25" customHeight="1" x14ac:dyDescent="0.5">
      <c r="A125" s="386"/>
      <c r="B125" s="435"/>
      <c r="C125" s="436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389"/>
      <c r="N125" s="438"/>
      <c r="O125" s="20"/>
      <c r="P125" s="20"/>
      <c r="Q125" s="20"/>
    </row>
    <row r="126" spans="1:17" s="8" customFormat="1" ht="128.25" customHeight="1" x14ac:dyDescent="0.5">
      <c r="A126" s="386"/>
      <c r="B126" s="435"/>
      <c r="C126" s="436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389"/>
      <c r="N126" s="438"/>
      <c r="O126" s="20"/>
      <c r="P126" s="20"/>
      <c r="Q126" s="20"/>
    </row>
    <row r="127" spans="1:17" s="8" customFormat="1" ht="219.75" customHeight="1" x14ac:dyDescent="0.5">
      <c r="A127" s="386">
        <v>15</v>
      </c>
      <c r="B127" s="435" t="s">
        <v>45</v>
      </c>
      <c r="C127" s="436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389">
        <v>7</v>
      </c>
      <c r="N127" s="392" t="s">
        <v>58</v>
      </c>
      <c r="O127" s="20"/>
      <c r="P127" s="20"/>
      <c r="Q127" s="20"/>
    </row>
    <row r="128" spans="1:17" s="8" customFormat="1" ht="128.25" customHeight="1" x14ac:dyDescent="0.5">
      <c r="A128" s="386"/>
      <c r="B128" s="435"/>
      <c r="C128" s="436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389"/>
      <c r="N128" s="393"/>
      <c r="O128" s="20"/>
      <c r="P128" s="20"/>
      <c r="Q128" s="20"/>
    </row>
    <row r="129" spans="1:17" s="8" customFormat="1" ht="159" customHeight="1" x14ac:dyDescent="0.5">
      <c r="A129" s="386"/>
      <c r="B129" s="435"/>
      <c r="C129" s="436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389"/>
      <c r="N129" s="393"/>
      <c r="O129" s="20"/>
      <c r="P129" s="20"/>
      <c r="Q129" s="20"/>
    </row>
    <row r="130" spans="1:17" s="8" customFormat="1" ht="177" customHeight="1" x14ac:dyDescent="0.5">
      <c r="A130" s="386"/>
      <c r="B130" s="435"/>
      <c r="C130" s="436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389"/>
      <c r="N130" s="393"/>
      <c r="O130" s="20"/>
      <c r="P130" s="20"/>
      <c r="Q130" s="20"/>
    </row>
    <row r="131" spans="1:17" s="8" customFormat="1" ht="263.25" customHeight="1" x14ac:dyDescent="0.5">
      <c r="A131" s="386"/>
      <c r="B131" s="435"/>
      <c r="C131" s="436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389"/>
      <c r="N131" s="393"/>
      <c r="O131" s="20"/>
      <c r="P131" s="20"/>
      <c r="Q131" s="20"/>
    </row>
    <row r="132" spans="1:17" s="8" customFormat="1" ht="201.75" customHeight="1" x14ac:dyDescent="0.5">
      <c r="A132" s="386"/>
      <c r="B132" s="435"/>
      <c r="C132" s="436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389"/>
      <c r="N132" s="393"/>
      <c r="O132" s="20"/>
      <c r="P132" s="20"/>
      <c r="Q132" s="20"/>
    </row>
    <row r="133" spans="1:17" s="8" customFormat="1" ht="172.5" customHeight="1" x14ac:dyDescent="0.5">
      <c r="A133" s="386"/>
      <c r="B133" s="435"/>
      <c r="C133" s="436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389"/>
      <c r="N133" s="393"/>
      <c r="O133" s="20"/>
      <c r="P133" s="20"/>
      <c r="Q133" s="20"/>
    </row>
    <row r="134" spans="1:17" s="8" customFormat="1" ht="128.25" customHeight="1" x14ac:dyDescent="0.5">
      <c r="A134" s="386"/>
      <c r="B134" s="435"/>
      <c r="C134" s="436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389"/>
      <c r="N134" s="393"/>
      <c r="O134" s="20"/>
      <c r="P134" s="20"/>
      <c r="Q134" s="20"/>
    </row>
    <row r="135" spans="1:17" s="8" customFormat="1" ht="280.5" customHeight="1" x14ac:dyDescent="0.5">
      <c r="A135" s="386">
        <v>16</v>
      </c>
      <c r="B135" s="435" t="s">
        <v>46</v>
      </c>
      <c r="C135" s="436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389">
        <v>7</v>
      </c>
      <c r="N135" s="442" t="s">
        <v>59</v>
      </c>
      <c r="O135" s="20"/>
      <c r="P135" s="20"/>
      <c r="Q135" s="20"/>
    </row>
    <row r="136" spans="1:17" s="8" customFormat="1" ht="196.5" customHeight="1" x14ac:dyDescent="0.5">
      <c r="A136" s="386"/>
      <c r="B136" s="435"/>
      <c r="C136" s="436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389"/>
      <c r="N136" s="442"/>
      <c r="O136" s="20"/>
      <c r="P136" s="20"/>
      <c r="Q136" s="20"/>
    </row>
    <row r="137" spans="1:17" s="8" customFormat="1" ht="170.25" customHeight="1" x14ac:dyDescent="0.5">
      <c r="A137" s="386"/>
      <c r="B137" s="435"/>
      <c r="C137" s="436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389"/>
      <c r="N137" s="442"/>
      <c r="O137" s="20"/>
      <c r="P137" s="20"/>
      <c r="Q137" s="20"/>
    </row>
    <row r="138" spans="1:17" s="8" customFormat="1" ht="201" customHeight="1" x14ac:dyDescent="0.5">
      <c r="A138" s="386"/>
      <c r="B138" s="435"/>
      <c r="C138" s="436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389"/>
      <c r="N138" s="442"/>
      <c r="O138" s="20"/>
      <c r="P138" s="20"/>
      <c r="Q138" s="20"/>
    </row>
    <row r="139" spans="1:17" s="8" customFormat="1" ht="217.5" customHeight="1" x14ac:dyDescent="0.5">
      <c r="A139" s="386"/>
      <c r="B139" s="435"/>
      <c r="C139" s="436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389"/>
      <c r="N139" s="442"/>
      <c r="O139" s="20"/>
      <c r="P139" s="20"/>
      <c r="Q139" s="20"/>
    </row>
    <row r="140" spans="1:17" s="8" customFormat="1" ht="174.75" customHeight="1" x14ac:dyDescent="0.5">
      <c r="A140" s="386"/>
      <c r="B140" s="435"/>
      <c r="C140" s="436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389"/>
      <c r="N140" s="442"/>
      <c r="O140" s="20"/>
      <c r="P140" s="20"/>
      <c r="Q140" s="20"/>
    </row>
    <row r="141" spans="1:17" s="8" customFormat="1" ht="130.5" customHeight="1" x14ac:dyDescent="0.5">
      <c r="A141" s="386"/>
      <c r="B141" s="435"/>
      <c r="C141" s="436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389"/>
      <c r="N141" s="442"/>
      <c r="O141" s="20"/>
      <c r="P141" s="20"/>
      <c r="Q141" s="20"/>
    </row>
    <row r="142" spans="1:17" s="8" customFormat="1" ht="130.5" customHeight="1" x14ac:dyDescent="0.5">
      <c r="A142" s="386"/>
      <c r="B142" s="435"/>
      <c r="C142" s="436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389"/>
      <c r="N142" s="442"/>
      <c r="O142" s="20"/>
      <c r="P142" s="20"/>
      <c r="Q142" s="20"/>
    </row>
    <row r="143" spans="1:17" s="8" customFormat="1" ht="160.5" customHeight="1" x14ac:dyDescent="0.5">
      <c r="A143" s="386">
        <v>17</v>
      </c>
      <c r="B143" s="439" t="s">
        <v>55</v>
      </c>
      <c r="C143" s="436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389">
        <v>10</v>
      </c>
      <c r="N143" s="437" t="s">
        <v>47</v>
      </c>
      <c r="O143" s="20"/>
      <c r="P143" s="20"/>
      <c r="Q143" s="20"/>
    </row>
    <row r="144" spans="1:17" s="8" customFormat="1" ht="130.5" customHeight="1" x14ac:dyDescent="0.5">
      <c r="A144" s="386"/>
      <c r="B144" s="439"/>
      <c r="C144" s="436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389"/>
      <c r="N144" s="438"/>
      <c r="O144" s="20"/>
      <c r="P144" s="20"/>
      <c r="Q144" s="20"/>
    </row>
    <row r="145" spans="1:17" s="8" customFormat="1" ht="205.5" customHeight="1" x14ac:dyDescent="0.5">
      <c r="A145" s="386"/>
      <c r="B145" s="439"/>
      <c r="C145" s="436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389"/>
      <c r="N145" s="438"/>
      <c r="O145" s="20"/>
      <c r="P145" s="20"/>
      <c r="Q145" s="20"/>
    </row>
    <row r="146" spans="1:17" s="8" customFormat="1" ht="179.25" customHeight="1" x14ac:dyDescent="0.5">
      <c r="A146" s="386"/>
      <c r="B146" s="439"/>
      <c r="C146" s="436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389"/>
      <c r="N146" s="438"/>
      <c r="O146" s="20"/>
      <c r="P146" s="20"/>
      <c r="Q146" s="20"/>
    </row>
    <row r="147" spans="1:17" s="8" customFormat="1" ht="221.25" customHeight="1" x14ac:dyDescent="0.5">
      <c r="A147" s="386"/>
      <c r="B147" s="439"/>
      <c r="C147" s="436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389"/>
      <c r="N147" s="438"/>
      <c r="O147" s="20"/>
      <c r="P147" s="20"/>
      <c r="Q147" s="20"/>
    </row>
    <row r="148" spans="1:17" s="8" customFormat="1" ht="195.75" customHeight="1" x14ac:dyDescent="0.5">
      <c r="A148" s="386"/>
      <c r="B148" s="439"/>
      <c r="C148" s="436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389"/>
      <c r="N148" s="438"/>
      <c r="O148" s="20"/>
      <c r="P148" s="20"/>
      <c r="Q148" s="20"/>
    </row>
    <row r="149" spans="1:17" s="8" customFormat="1" ht="130.5" customHeight="1" x14ac:dyDescent="0.5">
      <c r="A149" s="386"/>
      <c r="B149" s="439"/>
      <c r="C149" s="436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389"/>
      <c r="N149" s="438"/>
      <c r="O149" s="20"/>
      <c r="P149" s="20"/>
      <c r="Q149" s="20"/>
    </row>
    <row r="150" spans="1:17" s="8" customFormat="1" ht="130.5" customHeight="1" x14ac:dyDescent="0.5">
      <c r="A150" s="386"/>
      <c r="B150" s="439"/>
      <c r="C150" s="436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389"/>
      <c r="N150" s="438"/>
      <c r="O150" s="20"/>
      <c r="P150" s="20"/>
      <c r="Q150" s="20"/>
    </row>
    <row r="151" spans="1:17" s="8" customFormat="1" ht="204.75" customHeight="1" x14ac:dyDescent="0.5">
      <c r="A151" s="386">
        <v>18</v>
      </c>
      <c r="B151" s="435" t="s">
        <v>48</v>
      </c>
      <c r="C151" s="436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389">
        <v>4</v>
      </c>
      <c r="N151" s="440" t="s">
        <v>60</v>
      </c>
      <c r="O151" s="20"/>
      <c r="P151" s="20"/>
      <c r="Q151" s="20"/>
    </row>
    <row r="152" spans="1:17" s="8" customFormat="1" ht="149.25" customHeight="1" x14ac:dyDescent="0.5">
      <c r="A152" s="386"/>
      <c r="B152" s="435"/>
      <c r="C152" s="436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389"/>
      <c r="N152" s="441"/>
      <c r="O152" s="20"/>
      <c r="P152" s="20"/>
      <c r="Q152" s="20"/>
    </row>
    <row r="153" spans="1:17" s="8" customFormat="1" ht="157.5" customHeight="1" x14ac:dyDescent="0.5">
      <c r="A153" s="386"/>
      <c r="B153" s="435"/>
      <c r="C153" s="436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389"/>
      <c r="N153" s="441"/>
      <c r="O153" s="20"/>
      <c r="P153" s="20"/>
      <c r="Q153" s="20"/>
    </row>
    <row r="154" spans="1:17" s="8" customFormat="1" ht="138.75" customHeight="1" x14ac:dyDescent="0.5">
      <c r="A154" s="386"/>
      <c r="B154" s="435"/>
      <c r="C154" s="436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389"/>
      <c r="N154" s="441"/>
      <c r="O154" s="20"/>
      <c r="P154" s="20"/>
      <c r="Q154" s="20"/>
    </row>
    <row r="155" spans="1:17" s="8" customFormat="1" ht="234" customHeight="1" x14ac:dyDescent="0.5">
      <c r="A155" s="386"/>
      <c r="B155" s="435"/>
      <c r="C155" s="436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389"/>
      <c r="N155" s="441"/>
      <c r="O155" s="20"/>
      <c r="P155" s="20"/>
      <c r="Q155" s="20"/>
    </row>
    <row r="156" spans="1:17" s="8" customFormat="1" ht="204" customHeight="1" x14ac:dyDescent="0.5">
      <c r="A156" s="386"/>
      <c r="B156" s="435"/>
      <c r="C156" s="436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389"/>
      <c r="N156" s="441"/>
      <c r="O156" s="20"/>
      <c r="P156" s="20"/>
      <c r="Q156" s="20"/>
    </row>
    <row r="157" spans="1:17" s="8" customFormat="1" ht="157.5" customHeight="1" x14ac:dyDescent="0.5">
      <c r="A157" s="386"/>
      <c r="B157" s="435"/>
      <c r="C157" s="436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389"/>
      <c r="N157" s="441"/>
      <c r="O157" s="20"/>
      <c r="P157" s="20"/>
      <c r="Q157" s="20"/>
    </row>
    <row r="158" spans="1:17" s="8" customFormat="1" ht="131.25" customHeight="1" x14ac:dyDescent="0.5">
      <c r="A158" s="386"/>
      <c r="B158" s="435"/>
      <c r="C158" s="436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389"/>
      <c r="N158" s="441"/>
      <c r="O158" s="20"/>
      <c r="P158" s="20"/>
      <c r="Q158" s="20"/>
    </row>
    <row r="159" spans="1:17" s="8" customFormat="1" ht="176.25" customHeight="1" x14ac:dyDescent="0.5">
      <c r="A159" s="386">
        <v>19</v>
      </c>
      <c r="B159" s="435" t="s">
        <v>49</v>
      </c>
      <c r="C159" s="436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389">
        <v>4</v>
      </c>
      <c r="N159" s="437" t="s">
        <v>50</v>
      </c>
      <c r="O159" s="20"/>
      <c r="P159" s="20"/>
      <c r="Q159" s="20"/>
    </row>
    <row r="160" spans="1:17" s="8" customFormat="1" ht="165" customHeight="1" x14ac:dyDescent="0.5">
      <c r="A160" s="386"/>
      <c r="B160" s="435"/>
      <c r="C160" s="436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389"/>
      <c r="N160" s="438"/>
      <c r="O160" s="20"/>
      <c r="P160" s="20"/>
      <c r="Q160" s="20"/>
    </row>
    <row r="161" spans="1:17" s="8" customFormat="1" ht="162" customHeight="1" x14ac:dyDescent="0.5">
      <c r="A161" s="386"/>
      <c r="B161" s="435"/>
      <c r="C161" s="436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389"/>
      <c r="N161" s="438"/>
      <c r="O161" s="20"/>
      <c r="P161" s="20"/>
      <c r="Q161" s="20"/>
    </row>
    <row r="162" spans="1:17" s="8" customFormat="1" ht="131.25" customHeight="1" x14ac:dyDescent="0.5">
      <c r="A162" s="386"/>
      <c r="B162" s="435"/>
      <c r="C162" s="436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389"/>
      <c r="N162" s="438"/>
      <c r="O162" s="20"/>
      <c r="P162" s="20"/>
      <c r="Q162" s="20"/>
    </row>
    <row r="163" spans="1:17" s="8" customFormat="1" ht="245.25" customHeight="1" x14ac:dyDescent="0.5">
      <c r="A163" s="386"/>
      <c r="B163" s="435"/>
      <c r="C163" s="436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389"/>
      <c r="N163" s="438"/>
      <c r="O163" s="20"/>
      <c r="P163" s="20"/>
      <c r="Q163" s="20"/>
    </row>
    <row r="164" spans="1:17" s="8" customFormat="1" ht="191.25" customHeight="1" x14ac:dyDescent="0.5">
      <c r="A164" s="386"/>
      <c r="B164" s="435"/>
      <c r="C164" s="436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389"/>
      <c r="N164" s="438"/>
      <c r="O164" s="20"/>
      <c r="P164" s="20"/>
      <c r="Q164" s="20"/>
    </row>
    <row r="165" spans="1:17" s="8" customFormat="1" ht="131.25" customHeight="1" x14ac:dyDescent="0.5">
      <c r="A165" s="386"/>
      <c r="B165" s="435"/>
      <c r="C165" s="436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389"/>
      <c r="N165" s="438"/>
      <c r="O165" s="20"/>
      <c r="P165" s="20"/>
      <c r="Q165" s="20"/>
    </row>
    <row r="166" spans="1:17" s="8" customFormat="1" ht="131.25" customHeight="1" x14ac:dyDescent="0.5">
      <c r="A166" s="386"/>
      <c r="B166" s="435"/>
      <c r="C166" s="436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389"/>
      <c r="N166" s="438"/>
      <c r="O166" s="20"/>
      <c r="P166" s="20"/>
      <c r="Q166" s="20"/>
    </row>
    <row r="167" spans="1:17" s="8" customFormat="1" ht="222.75" customHeight="1" x14ac:dyDescent="0.5">
      <c r="A167" s="386">
        <v>20</v>
      </c>
      <c r="B167" s="435" t="s">
        <v>51</v>
      </c>
      <c r="C167" s="436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389">
        <v>11</v>
      </c>
      <c r="N167" s="437" t="s">
        <v>64</v>
      </c>
      <c r="O167" s="20"/>
      <c r="P167" s="20"/>
      <c r="Q167" s="20"/>
    </row>
    <row r="168" spans="1:17" s="8" customFormat="1" ht="172.5" customHeight="1" x14ac:dyDescent="0.5">
      <c r="A168" s="386"/>
      <c r="B168" s="435"/>
      <c r="C168" s="436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389"/>
      <c r="N168" s="438"/>
      <c r="O168" s="20"/>
      <c r="P168" s="20"/>
      <c r="Q168" s="20"/>
    </row>
    <row r="169" spans="1:17" s="8" customFormat="1" ht="146.25" customHeight="1" x14ac:dyDescent="0.5">
      <c r="A169" s="386"/>
      <c r="B169" s="435"/>
      <c r="C169" s="436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389"/>
      <c r="N169" s="438"/>
      <c r="O169" s="20"/>
      <c r="P169" s="20"/>
      <c r="Q169" s="20"/>
    </row>
    <row r="170" spans="1:17" s="8" customFormat="1" ht="159" customHeight="1" x14ac:dyDescent="0.5">
      <c r="A170" s="386"/>
      <c r="B170" s="435"/>
      <c r="C170" s="436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389"/>
      <c r="N170" s="438"/>
      <c r="O170" s="20"/>
      <c r="P170" s="20"/>
      <c r="Q170" s="20"/>
    </row>
    <row r="171" spans="1:17" s="8" customFormat="1" ht="166.5" customHeight="1" x14ac:dyDescent="0.5">
      <c r="A171" s="386"/>
      <c r="B171" s="435"/>
      <c r="C171" s="436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389"/>
      <c r="N171" s="438"/>
      <c r="O171" s="20"/>
      <c r="P171" s="20"/>
      <c r="Q171" s="20"/>
    </row>
    <row r="172" spans="1:17" s="8" customFormat="1" ht="215.25" customHeight="1" x14ac:dyDescent="0.5">
      <c r="A172" s="386"/>
      <c r="B172" s="435"/>
      <c r="C172" s="436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389"/>
      <c r="N172" s="438"/>
      <c r="O172" s="20"/>
      <c r="P172" s="20"/>
      <c r="Q172" s="20"/>
    </row>
    <row r="173" spans="1:17" s="8" customFormat="1" ht="141.75" customHeight="1" x14ac:dyDescent="0.5">
      <c r="A173" s="386"/>
      <c r="B173" s="435"/>
      <c r="C173" s="436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389"/>
      <c r="N173" s="438"/>
      <c r="O173" s="20"/>
      <c r="P173" s="20"/>
      <c r="Q173" s="20"/>
    </row>
    <row r="174" spans="1:17" s="8" customFormat="1" ht="128.25" customHeight="1" x14ac:dyDescent="0.5">
      <c r="A174" s="386"/>
      <c r="B174" s="435"/>
      <c r="C174" s="436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389"/>
      <c r="N174" s="438"/>
      <c r="O174" s="20"/>
      <c r="P174" s="20"/>
      <c r="Q174" s="20"/>
    </row>
    <row r="175" spans="1:17" s="8" customFormat="1" ht="210.75" customHeight="1" x14ac:dyDescent="0.5">
      <c r="A175" s="386">
        <v>21</v>
      </c>
      <c r="B175" s="435" t="s">
        <v>52</v>
      </c>
      <c r="C175" s="436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389">
        <v>3</v>
      </c>
      <c r="N175" s="392" t="s">
        <v>53</v>
      </c>
      <c r="O175" s="20"/>
      <c r="P175" s="20"/>
      <c r="Q175" s="20"/>
    </row>
    <row r="176" spans="1:17" s="8" customFormat="1" ht="169.5" customHeight="1" x14ac:dyDescent="0.5">
      <c r="A176" s="386"/>
      <c r="B176" s="435"/>
      <c r="C176" s="436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389"/>
      <c r="N176" s="393"/>
      <c r="O176" s="20"/>
      <c r="P176" s="20"/>
      <c r="Q176" s="20"/>
    </row>
    <row r="177" spans="1:17" s="8" customFormat="1" ht="154.5" customHeight="1" x14ac:dyDescent="0.5">
      <c r="A177" s="386"/>
      <c r="B177" s="435"/>
      <c r="C177" s="436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389"/>
      <c r="N177" s="393"/>
      <c r="O177" s="20"/>
      <c r="P177" s="20"/>
      <c r="Q177" s="20"/>
    </row>
    <row r="178" spans="1:17" s="8" customFormat="1" ht="184.5" customHeight="1" x14ac:dyDescent="0.5">
      <c r="A178" s="386"/>
      <c r="B178" s="435"/>
      <c r="C178" s="436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389"/>
      <c r="N178" s="393"/>
      <c r="O178" s="20"/>
      <c r="P178" s="20"/>
      <c r="Q178" s="20"/>
    </row>
    <row r="179" spans="1:17" s="8" customFormat="1" ht="232.5" customHeight="1" x14ac:dyDescent="0.5">
      <c r="A179" s="386"/>
      <c r="B179" s="435"/>
      <c r="C179" s="436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389"/>
      <c r="N179" s="393"/>
      <c r="O179" s="20"/>
      <c r="P179" s="20"/>
      <c r="Q179" s="20"/>
    </row>
    <row r="180" spans="1:17" s="8" customFormat="1" ht="183" customHeight="1" x14ac:dyDescent="0.5">
      <c r="A180" s="386"/>
      <c r="B180" s="435"/>
      <c r="C180" s="436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389"/>
      <c r="N180" s="393"/>
      <c r="O180" s="20"/>
      <c r="P180" s="20"/>
      <c r="Q180" s="20"/>
    </row>
    <row r="181" spans="1:17" s="8" customFormat="1" ht="191.25" customHeight="1" x14ac:dyDescent="0.5">
      <c r="A181" s="386"/>
      <c r="B181" s="435"/>
      <c r="C181" s="436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389"/>
      <c r="N181" s="393"/>
      <c r="O181" s="20"/>
      <c r="P181" s="20"/>
      <c r="Q181" s="20"/>
    </row>
    <row r="182" spans="1:17" s="8" customFormat="1" ht="173.25" customHeight="1" x14ac:dyDescent="0.5">
      <c r="A182" s="386"/>
      <c r="B182" s="435"/>
      <c r="C182" s="436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389"/>
      <c r="N182" s="393"/>
      <c r="O182" s="20"/>
      <c r="P182" s="20"/>
      <c r="Q182" s="20"/>
    </row>
    <row r="183" spans="1:17" s="8" customFormat="1" ht="210.75" customHeight="1" x14ac:dyDescent="0.5">
      <c r="A183" s="386">
        <v>22</v>
      </c>
      <c r="B183" s="435" t="s">
        <v>54</v>
      </c>
      <c r="C183" s="436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389">
        <v>3</v>
      </c>
      <c r="N183" s="392" t="s">
        <v>57</v>
      </c>
      <c r="O183" s="20"/>
      <c r="P183" s="20"/>
      <c r="Q183" s="20"/>
    </row>
    <row r="184" spans="1:17" s="8" customFormat="1" ht="169.5" customHeight="1" x14ac:dyDescent="0.5">
      <c r="A184" s="386"/>
      <c r="B184" s="435"/>
      <c r="C184" s="436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389"/>
      <c r="N184" s="393"/>
      <c r="O184" s="20"/>
      <c r="P184" s="20"/>
      <c r="Q184" s="20"/>
    </row>
    <row r="185" spans="1:17" s="8" customFormat="1" ht="154.5" customHeight="1" x14ac:dyDescent="0.5">
      <c r="A185" s="386"/>
      <c r="B185" s="435"/>
      <c r="C185" s="436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389"/>
      <c r="N185" s="393"/>
      <c r="O185" s="20"/>
      <c r="P185" s="20"/>
      <c r="Q185" s="20"/>
    </row>
    <row r="186" spans="1:17" s="8" customFormat="1" ht="184.5" customHeight="1" x14ac:dyDescent="0.5">
      <c r="A186" s="386"/>
      <c r="B186" s="435"/>
      <c r="C186" s="436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389"/>
      <c r="N186" s="393"/>
      <c r="O186" s="20"/>
      <c r="P186" s="20"/>
      <c r="Q186" s="20"/>
    </row>
    <row r="187" spans="1:17" s="8" customFormat="1" ht="236.25" customHeight="1" x14ac:dyDescent="0.5">
      <c r="A187" s="386"/>
      <c r="B187" s="435"/>
      <c r="C187" s="436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389"/>
      <c r="N187" s="393"/>
      <c r="O187" s="20"/>
      <c r="P187" s="20"/>
      <c r="Q187" s="20"/>
    </row>
    <row r="188" spans="1:17" s="8" customFormat="1" ht="183" customHeight="1" x14ac:dyDescent="0.5">
      <c r="A188" s="386"/>
      <c r="B188" s="435"/>
      <c r="C188" s="436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389"/>
      <c r="N188" s="393"/>
      <c r="O188" s="20"/>
      <c r="P188" s="20"/>
      <c r="Q188" s="20"/>
    </row>
    <row r="189" spans="1:17" s="8" customFormat="1" ht="128.25" customHeight="1" x14ac:dyDescent="0.5">
      <c r="A189" s="386"/>
      <c r="B189" s="435"/>
      <c r="C189" s="436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389"/>
      <c r="N189" s="393"/>
      <c r="O189" s="20"/>
      <c r="P189" s="20"/>
      <c r="Q189" s="20"/>
    </row>
    <row r="190" spans="1:17" s="8" customFormat="1" ht="128.25" customHeight="1" x14ac:dyDescent="0.5">
      <c r="A190" s="386"/>
      <c r="B190" s="435"/>
      <c r="C190" s="436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389"/>
      <c r="N190" s="393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 (апрель 2021) </vt:lpstr>
      <vt:lpstr>СВОД (на 30.06.2022)</vt:lpstr>
      <vt:lpstr>СВОД (на 01.07.2021)  (2)</vt:lpstr>
      <vt:lpstr>СВОД (март2021)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'СВОД (на 30.06.2022)'!Заголовки_для_печати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  <vt:lpstr>'СВОД (на 30.06.2022)'!Область_печати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2022-07-06T06:09:36Z</dcterms:modified>
</cp:coreProperties>
</file>