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180" windowWidth="29040" windowHeight="15540" activeTab="5"/>
  </bookViews>
  <sheets>
    <sheet name="СВОД (январь2021)" sheetId="13" r:id="rId1"/>
    <sheet name="СВОД (февраль2021)" sheetId="14" r:id="rId2"/>
    <sheet name="СВОД (март 2021)" sheetId="16" r:id="rId3"/>
    <sheet name="СВОД (апрель 2021) " sheetId="17" r:id="rId4"/>
    <sheet name="СВОД (на 01.07.2021)" sheetId="18" r:id="rId5"/>
    <sheet name="СВОД (на 01.10.2021)" sheetId="20" r:id="rId6"/>
    <sheet name="СВОД (на 01.07.2021)  (2)" sheetId="19" state="hidden" r:id="rId7"/>
    <sheet name="СВОД (март2021)" sheetId="15" state="hidden" r:id="rId8"/>
  </sheets>
  <definedNames>
    <definedName name="_xlnm._FilterDatabase" localSheetId="3" hidden="1">'СВОД (апрель 2021) '!$A$6:$AC$182</definedName>
    <definedName name="_xlnm._FilterDatabase" localSheetId="2" hidden="1">'СВОД (март 2021)'!$A$6:$AC$182</definedName>
    <definedName name="_xlnm._FilterDatabase" localSheetId="7" hidden="1">'СВОД (март2021)'!$A$6:$AC$182</definedName>
    <definedName name="_xlnm._FilterDatabase" localSheetId="4" hidden="1">'СВОД (на 01.07.2021)'!$A$6:$Z$182</definedName>
    <definedName name="_xlnm._FilterDatabase" localSheetId="6" hidden="1">'СВОД (на 01.07.2021)  (2)'!$A$6:$AA$182</definedName>
    <definedName name="_xlnm._FilterDatabase" localSheetId="5" hidden="1">'СВОД (на 01.10.2021)'!$A$6:$Z$182</definedName>
    <definedName name="_xlnm._FilterDatabase" localSheetId="1" hidden="1">'СВОД (февраль2021)'!$A$6:$AC$182</definedName>
    <definedName name="_xlnm._FilterDatabase" localSheetId="0" hidden="1">'СВОД (январь2021)'!$A$6:$AC$182</definedName>
    <definedName name="_xlnm.Print_Titles" localSheetId="3">'СВОД (апрель 2021) '!$4:$6</definedName>
    <definedName name="_xlnm.Print_Titles" localSheetId="2">'СВОД (март 2021)'!$4:$6</definedName>
    <definedName name="_xlnm.Print_Titles" localSheetId="7">'СВОД (март2021)'!$4:$6</definedName>
    <definedName name="_xlnm.Print_Titles" localSheetId="4">'СВОД (на 01.07.2021)'!$4:$6</definedName>
    <definedName name="_xlnm.Print_Titles" localSheetId="6">'СВОД (на 01.07.2021)  (2)'!$4:$6</definedName>
    <definedName name="_xlnm.Print_Titles" localSheetId="5">'СВОД (на 01.10.2021)'!$4:$6</definedName>
    <definedName name="_xlnm.Print_Titles" localSheetId="1">'СВОД (февраль2021)'!$4:$6</definedName>
    <definedName name="_xlnm.Print_Titles" localSheetId="0">'СВОД (январь2021)'!$4:$6</definedName>
    <definedName name="_xlnm.Print_Area" localSheetId="3">'СВОД (апрель 2021) '!$A$1:$N$190</definedName>
    <definedName name="_xlnm.Print_Area" localSheetId="2">'СВОД (март 2021)'!$A$1:$N$190</definedName>
    <definedName name="_xlnm.Print_Area" localSheetId="7">'СВОД (март2021)'!$A$1:$N$190</definedName>
    <definedName name="_xlnm.Print_Area" localSheetId="4">'СВОД (на 01.07.2021)'!$A$1:$K$190</definedName>
    <definedName name="_xlnm.Print_Area" localSheetId="6">'СВОД (на 01.07.2021)  (2)'!$A$1:$L$190</definedName>
    <definedName name="_xlnm.Print_Area" localSheetId="5">'СВОД (на 01.10.2021)'!$A$1:$K$190</definedName>
    <definedName name="_xlnm.Print_Area" localSheetId="1">'СВОД (февраль2021)'!$A$1:$N$190</definedName>
    <definedName name="_xlnm.Print_Area" localSheetId="0">'СВОД (январь2021)'!$A$1:$N$190</definedName>
  </definedNames>
  <calcPr calcId="144525"/>
</workbook>
</file>

<file path=xl/calcChain.xml><?xml version="1.0" encoding="utf-8"?>
<calcChain xmlns="http://schemas.openxmlformats.org/spreadsheetml/2006/main">
  <c r="F13" i="20" l="1"/>
  <c r="E13" i="20"/>
  <c r="E13" i="18"/>
  <c r="I7" i="18"/>
  <c r="H16" i="20" l="1"/>
  <c r="H17" i="20"/>
  <c r="H18" i="20"/>
  <c r="H65" i="20" l="1"/>
  <c r="H66" i="20"/>
  <c r="F39" i="20" l="1"/>
  <c r="G39" i="20"/>
  <c r="E39" i="20"/>
  <c r="I190" i="20" l="1"/>
  <c r="H190" i="20"/>
  <c r="I189" i="20"/>
  <c r="H189" i="20"/>
  <c r="I188" i="20"/>
  <c r="H188" i="20"/>
  <c r="I187" i="20"/>
  <c r="H187" i="20"/>
  <c r="I186" i="20"/>
  <c r="I185" i="20"/>
  <c r="H185" i="20"/>
  <c r="I184" i="20"/>
  <c r="H184" i="20"/>
  <c r="G183" i="20"/>
  <c r="F183" i="20"/>
  <c r="H183" i="20" s="1"/>
  <c r="E183" i="20"/>
  <c r="I182" i="20"/>
  <c r="H182" i="20"/>
  <c r="I181" i="20"/>
  <c r="H181" i="20"/>
  <c r="I180" i="20"/>
  <c r="H180" i="20"/>
  <c r="I179" i="20"/>
  <c r="H179" i="20"/>
  <c r="I178" i="20"/>
  <c r="I177" i="20"/>
  <c r="I176" i="20"/>
  <c r="H176" i="20"/>
  <c r="G175" i="20"/>
  <c r="F175" i="20"/>
  <c r="E175" i="20"/>
  <c r="I174" i="20"/>
  <c r="H174" i="20"/>
  <c r="I173" i="20"/>
  <c r="H173" i="20"/>
  <c r="I172" i="20"/>
  <c r="H172" i="20"/>
  <c r="I171" i="20"/>
  <c r="H171" i="20"/>
  <c r="I170" i="20"/>
  <c r="H170" i="20"/>
  <c r="I169" i="20"/>
  <c r="H169" i="20"/>
  <c r="I168" i="20"/>
  <c r="H168" i="20"/>
  <c r="I167" i="20"/>
  <c r="G167" i="20"/>
  <c r="F167" i="20"/>
  <c r="H167" i="20" s="1"/>
  <c r="E167" i="20"/>
  <c r="I166" i="20"/>
  <c r="H166" i="20"/>
  <c r="I165" i="20"/>
  <c r="H165" i="20"/>
  <c r="I164" i="20"/>
  <c r="H164" i="20"/>
  <c r="I163" i="20"/>
  <c r="H163" i="20"/>
  <c r="I162" i="20"/>
  <c r="H162" i="20"/>
  <c r="I161" i="20"/>
  <c r="H161" i="20"/>
  <c r="I160" i="20"/>
  <c r="H160" i="20"/>
  <c r="I159" i="20"/>
  <c r="G159" i="20"/>
  <c r="H159" i="20" s="1"/>
  <c r="F159" i="20"/>
  <c r="E159" i="20"/>
  <c r="I158" i="20"/>
  <c r="I157" i="20"/>
  <c r="I156" i="20"/>
  <c r="I155" i="20"/>
  <c r="I154" i="20"/>
  <c r="H154" i="20"/>
  <c r="I153" i="20"/>
  <c r="H153" i="20"/>
  <c r="I152" i="20"/>
  <c r="G151" i="20"/>
  <c r="F151" i="20"/>
  <c r="E151" i="20"/>
  <c r="I150" i="20"/>
  <c r="H150" i="20"/>
  <c r="I149" i="20"/>
  <c r="H149" i="20"/>
  <c r="I147" i="20"/>
  <c r="H147" i="20"/>
  <c r="I146" i="20"/>
  <c r="H146" i="20"/>
  <c r="I145" i="20"/>
  <c r="H145" i="20"/>
  <c r="I144" i="20"/>
  <c r="H144" i="20"/>
  <c r="G143" i="20"/>
  <c r="H143" i="20" s="1"/>
  <c r="F143" i="20"/>
  <c r="E143" i="20"/>
  <c r="I142" i="20"/>
  <c r="I141" i="20"/>
  <c r="H141" i="20"/>
  <c r="I139" i="20"/>
  <c r="H139" i="20"/>
  <c r="I138" i="20"/>
  <c r="H138" i="20"/>
  <c r="I137" i="20"/>
  <c r="H137" i="20"/>
  <c r="I136" i="20"/>
  <c r="H136" i="20"/>
  <c r="G135" i="20"/>
  <c r="H135" i="20" s="1"/>
  <c r="F135" i="20"/>
  <c r="E135" i="20"/>
  <c r="I134" i="20"/>
  <c r="H134" i="20"/>
  <c r="I133" i="20"/>
  <c r="H133" i="20"/>
  <c r="I132" i="20"/>
  <c r="H132" i="20"/>
  <c r="I131" i="20"/>
  <c r="I130" i="20"/>
  <c r="H130" i="20"/>
  <c r="H129" i="20"/>
  <c r="I128" i="20"/>
  <c r="H128" i="20"/>
  <c r="G127" i="20"/>
  <c r="F127" i="20"/>
  <c r="I127" i="20" s="1"/>
  <c r="E127" i="20"/>
  <c r="I126" i="20"/>
  <c r="H126" i="20"/>
  <c r="I125" i="20"/>
  <c r="H125" i="20"/>
  <c r="I124" i="20"/>
  <c r="H124" i="20"/>
  <c r="I123" i="20"/>
  <c r="H123" i="20"/>
  <c r="I122" i="20"/>
  <c r="H122" i="20"/>
  <c r="I121" i="20"/>
  <c r="H121" i="20"/>
  <c r="I120" i="20"/>
  <c r="H120" i="20"/>
  <c r="G119" i="20"/>
  <c r="F119" i="20"/>
  <c r="E119" i="20"/>
  <c r="I118" i="20"/>
  <c r="I117" i="20"/>
  <c r="I116" i="20"/>
  <c r="I115" i="20"/>
  <c r="I114" i="20"/>
  <c r="H114" i="20"/>
  <c r="I113" i="20"/>
  <c r="I112" i="20"/>
  <c r="G111" i="20"/>
  <c r="I111" i="20" s="1"/>
  <c r="F111" i="20"/>
  <c r="E111" i="20"/>
  <c r="I110" i="20"/>
  <c r="H110" i="20"/>
  <c r="I109" i="20"/>
  <c r="H109" i="20"/>
  <c r="I108" i="20"/>
  <c r="H108" i="20"/>
  <c r="I107" i="20"/>
  <c r="H107" i="20"/>
  <c r="I106" i="20"/>
  <c r="I105" i="20"/>
  <c r="I104" i="20"/>
  <c r="H104" i="20"/>
  <c r="G103" i="20"/>
  <c r="H103" i="20" s="1"/>
  <c r="F103" i="20"/>
  <c r="E103" i="20"/>
  <c r="I102" i="20"/>
  <c r="I101" i="20"/>
  <c r="H101" i="20"/>
  <c r="I100" i="20"/>
  <c r="H100" i="20"/>
  <c r="I99" i="20"/>
  <c r="I98" i="20"/>
  <c r="H98" i="20"/>
  <c r="I97" i="20"/>
  <c r="H97" i="20"/>
  <c r="I96" i="20"/>
  <c r="H96" i="20"/>
  <c r="I95" i="20"/>
  <c r="G95" i="20"/>
  <c r="H95" i="20" s="1"/>
  <c r="F95" i="20"/>
  <c r="E95" i="20"/>
  <c r="I94" i="20"/>
  <c r="H94" i="20"/>
  <c r="I93" i="20"/>
  <c r="H93" i="20"/>
  <c r="H92" i="20"/>
  <c r="I91" i="20"/>
  <c r="H91" i="20"/>
  <c r="I90" i="20"/>
  <c r="H90" i="20"/>
  <c r="I89" i="20"/>
  <c r="H89" i="20"/>
  <c r="I88" i="20"/>
  <c r="H88" i="20"/>
  <c r="G87" i="20"/>
  <c r="I87" i="20" s="1"/>
  <c r="F87" i="20"/>
  <c r="E87" i="20"/>
  <c r="I85" i="20"/>
  <c r="I84" i="20"/>
  <c r="H84" i="20"/>
  <c r="I83" i="20"/>
  <c r="H83" i="20"/>
  <c r="I82" i="20"/>
  <c r="H82" i="20"/>
  <c r="I81" i="20"/>
  <c r="H81" i="20"/>
  <c r="I80" i="20"/>
  <c r="H80" i="20"/>
  <c r="G79" i="20"/>
  <c r="I79" i="20" s="1"/>
  <c r="F79" i="20"/>
  <c r="E79" i="20"/>
  <c r="H78" i="20"/>
  <c r="I77" i="20"/>
  <c r="H77" i="20"/>
  <c r="I76" i="20"/>
  <c r="H76" i="20"/>
  <c r="I75" i="20"/>
  <c r="H75" i="20"/>
  <c r="I74" i="20"/>
  <c r="H74" i="20"/>
  <c r="I73" i="20"/>
  <c r="H73" i="20"/>
  <c r="I72" i="20"/>
  <c r="H72" i="20"/>
  <c r="G71" i="20"/>
  <c r="F71" i="20"/>
  <c r="H71" i="20" s="1"/>
  <c r="E71" i="20"/>
  <c r="I70" i="20"/>
  <c r="H70" i="20"/>
  <c r="I69" i="20"/>
  <c r="I68" i="20"/>
  <c r="H68" i="20"/>
  <c r="I67" i="20"/>
  <c r="H67" i="20"/>
  <c r="I66" i="20"/>
  <c r="I65" i="20"/>
  <c r="I64" i="20"/>
  <c r="H64" i="20"/>
  <c r="H63" i="20" s="1"/>
  <c r="G63" i="20"/>
  <c r="F63" i="20"/>
  <c r="E63" i="20"/>
  <c r="I62" i="20"/>
  <c r="I61" i="20"/>
  <c r="I60" i="20"/>
  <c r="I59" i="20"/>
  <c r="I58" i="20"/>
  <c r="H58" i="20"/>
  <c r="I57" i="20"/>
  <c r="H57" i="20"/>
  <c r="H56" i="20"/>
  <c r="G55" i="20"/>
  <c r="F55" i="20"/>
  <c r="E55" i="20"/>
  <c r="I54" i="20"/>
  <c r="H54" i="20"/>
  <c r="I53" i="20"/>
  <c r="H53" i="20"/>
  <c r="I52" i="20"/>
  <c r="H52" i="20"/>
  <c r="I51" i="20"/>
  <c r="H51" i="20"/>
  <c r="I50" i="20"/>
  <c r="H50" i="20"/>
  <c r="I49" i="20"/>
  <c r="H49" i="20"/>
  <c r="I48" i="20"/>
  <c r="H48" i="20"/>
  <c r="G47" i="20"/>
  <c r="F47" i="20"/>
  <c r="E47" i="20"/>
  <c r="I46" i="20"/>
  <c r="H46" i="20"/>
  <c r="I45" i="20"/>
  <c r="H45" i="20"/>
  <c r="I44" i="20"/>
  <c r="H44" i="20"/>
  <c r="I43" i="20"/>
  <c r="H43" i="20"/>
  <c r="I42" i="20"/>
  <c r="H42" i="20"/>
  <c r="H41" i="20"/>
  <c r="I40" i="20"/>
  <c r="H40" i="20"/>
  <c r="I39" i="20"/>
  <c r="H39" i="20"/>
  <c r="I38" i="20"/>
  <c r="H38" i="20"/>
  <c r="I37" i="20"/>
  <c r="H37" i="20"/>
  <c r="I36" i="20"/>
  <c r="H36" i="20"/>
  <c r="I35" i="20"/>
  <c r="H35" i="20"/>
  <c r="I34" i="20"/>
  <c r="H34" i="20"/>
  <c r="I33" i="20"/>
  <c r="H33" i="20"/>
  <c r="I32" i="20"/>
  <c r="H32" i="20"/>
  <c r="H31" i="20"/>
  <c r="G31" i="20"/>
  <c r="I31" i="20" s="1"/>
  <c r="F31" i="20"/>
  <c r="E31" i="20"/>
  <c r="I30" i="20"/>
  <c r="H30" i="20"/>
  <c r="I29" i="20"/>
  <c r="I28" i="20"/>
  <c r="I27" i="20"/>
  <c r="I26" i="20"/>
  <c r="H26" i="20"/>
  <c r="I25" i="20"/>
  <c r="H25" i="20"/>
  <c r="I24" i="20"/>
  <c r="H24" i="20"/>
  <c r="I23" i="20"/>
  <c r="G23" i="20"/>
  <c r="F23" i="20"/>
  <c r="E23" i="20"/>
  <c r="I22" i="20"/>
  <c r="H22" i="20"/>
  <c r="I21" i="20"/>
  <c r="H21" i="20"/>
  <c r="I20" i="20"/>
  <c r="H20" i="20"/>
  <c r="I19" i="20"/>
  <c r="H19" i="20"/>
  <c r="I18" i="20"/>
  <c r="I17" i="20"/>
  <c r="H15" i="20"/>
  <c r="I16" i="20"/>
  <c r="G15" i="20"/>
  <c r="F15" i="20"/>
  <c r="E15" i="20"/>
  <c r="I14" i="20"/>
  <c r="F14" i="20"/>
  <c r="E14" i="20"/>
  <c r="G13" i="20"/>
  <c r="I13" i="20" s="1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J7" i="20"/>
  <c r="C7" i="20"/>
  <c r="I183" i="20" l="1"/>
  <c r="I11" i="20"/>
  <c r="I15" i="20"/>
  <c r="I175" i="20"/>
  <c r="I151" i="20"/>
  <c r="H127" i="20"/>
  <c r="H119" i="20"/>
  <c r="H111" i="20"/>
  <c r="I71" i="20"/>
  <c r="I63" i="20"/>
  <c r="H8" i="20"/>
  <c r="H55" i="20"/>
  <c r="I8" i="20"/>
  <c r="I55" i="20"/>
  <c r="I47" i="20"/>
  <c r="I9" i="20"/>
  <c r="H9" i="20"/>
  <c r="H47" i="20"/>
  <c r="G7" i="20"/>
  <c r="I12" i="20"/>
  <c r="H13" i="20"/>
  <c r="E7" i="20"/>
  <c r="H12" i="20"/>
  <c r="H23" i="20"/>
  <c r="F7" i="20"/>
  <c r="H10" i="20"/>
  <c r="I10" i="20"/>
  <c r="H11" i="20"/>
  <c r="H79" i="20"/>
  <c r="H87" i="20"/>
  <c r="I103" i="20"/>
  <c r="I119" i="20"/>
  <c r="I135" i="20"/>
  <c r="I143" i="20"/>
  <c r="H151" i="20"/>
  <c r="H175" i="20"/>
  <c r="F111" i="17"/>
  <c r="G111" i="17"/>
  <c r="H111" i="17"/>
  <c r="E111" i="17"/>
  <c r="I7" i="20" l="1"/>
  <c r="H7" i="20"/>
  <c r="E71" i="17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E14" i="18" l="1"/>
  <c r="E12" i="18"/>
  <c r="E11" i="18"/>
  <c r="E10" i="18"/>
  <c r="E9" i="18"/>
  <c r="E8" i="18"/>
  <c r="E7" i="18" s="1"/>
  <c r="G79" i="18"/>
  <c r="I79" i="18" s="1"/>
  <c r="F79" i="18"/>
  <c r="E79" i="18"/>
  <c r="I84" i="18"/>
  <c r="H79" i="18" l="1"/>
  <c r="F15" i="18"/>
  <c r="G15" i="18"/>
  <c r="E15" i="18"/>
  <c r="I74" i="18" l="1"/>
  <c r="I73" i="18"/>
  <c r="I72" i="18"/>
  <c r="I33" i="18"/>
  <c r="H78" i="18"/>
  <c r="H77" i="18"/>
  <c r="H76" i="18"/>
  <c r="H75" i="18"/>
  <c r="H74" i="18"/>
  <c r="H73" i="18"/>
  <c r="H72" i="18"/>
  <c r="F71" i="18"/>
  <c r="G71" i="18"/>
  <c r="E71" i="18"/>
  <c r="I71" i="18" l="1"/>
  <c r="H71" i="18"/>
  <c r="F47" i="18"/>
  <c r="G47" i="18"/>
  <c r="E47" i="18"/>
  <c r="I115" i="18" l="1"/>
  <c r="I116" i="18"/>
  <c r="I117" i="18"/>
  <c r="I118" i="18"/>
  <c r="I120" i="18"/>
  <c r="I121" i="18"/>
  <c r="I122" i="18"/>
  <c r="H114" i="18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I175" i="19" s="1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I167" i="19" s="1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I159" i="19" s="1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J151" i="19" s="1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J143" i="19" s="1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I127" i="19" s="1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H13" i="19" s="1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H11" i="19" s="1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H12" i="19" s="1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J135" i="19" l="1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I153" i="18"/>
  <c r="I145" i="18"/>
  <c r="J7" i="19" l="1"/>
  <c r="I7" i="19"/>
  <c r="H7" i="19"/>
  <c r="I147" i="18"/>
  <c r="I149" i="18"/>
  <c r="I150" i="18"/>
  <c r="I152" i="18"/>
  <c r="I154" i="18"/>
  <c r="H16" i="18" l="1"/>
  <c r="H17" i="18"/>
  <c r="H18" i="18"/>
  <c r="H66" i="18"/>
  <c r="H65" i="18"/>
  <c r="I64" i="18"/>
  <c r="I65" i="18"/>
  <c r="I66" i="18"/>
  <c r="G63" i="18"/>
  <c r="I63" i="18" s="1"/>
  <c r="F63" i="18"/>
  <c r="E63" i="18"/>
  <c r="G55" i="18"/>
  <c r="F55" i="18"/>
  <c r="E55" i="18"/>
  <c r="H57" i="18"/>
  <c r="H58" i="18"/>
  <c r="H42" i="18" l="1"/>
  <c r="G23" i="18"/>
  <c r="F23" i="18"/>
  <c r="E23" i="18"/>
  <c r="F31" i="18" l="1"/>
  <c r="G31" i="18"/>
  <c r="E31" i="18"/>
  <c r="H23" i="18" l="1"/>
  <c r="I23" i="18"/>
  <c r="E127" i="18" l="1"/>
  <c r="E119" i="18"/>
  <c r="I190" i="18" l="1"/>
  <c r="H190" i="18"/>
  <c r="I189" i="18"/>
  <c r="H189" i="18"/>
  <c r="I188" i="18"/>
  <c r="H188" i="18"/>
  <c r="I187" i="18"/>
  <c r="H187" i="18"/>
  <c r="I186" i="18"/>
  <c r="I185" i="18"/>
  <c r="H185" i="18"/>
  <c r="I184" i="18"/>
  <c r="H184" i="18"/>
  <c r="G183" i="18"/>
  <c r="F183" i="18"/>
  <c r="E183" i="18"/>
  <c r="I182" i="18"/>
  <c r="H182" i="18"/>
  <c r="I181" i="18"/>
  <c r="H181" i="18"/>
  <c r="I180" i="18"/>
  <c r="H180" i="18"/>
  <c r="I179" i="18"/>
  <c r="H179" i="18"/>
  <c r="I178" i="18"/>
  <c r="I177" i="18"/>
  <c r="I176" i="18"/>
  <c r="H176" i="18"/>
  <c r="G175" i="18"/>
  <c r="F175" i="18"/>
  <c r="E175" i="18"/>
  <c r="I174" i="18"/>
  <c r="H174" i="18"/>
  <c r="I173" i="18"/>
  <c r="H173" i="18"/>
  <c r="I172" i="18"/>
  <c r="H172" i="18"/>
  <c r="I171" i="18"/>
  <c r="H171" i="18"/>
  <c r="I170" i="18"/>
  <c r="H170" i="18"/>
  <c r="I169" i="18"/>
  <c r="H169" i="18"/>
  <c r="I168" i="18"/>
  <c r="H168" i="18"/>
  <c r="G167" i="18"/>
  <c r="F167" i="18"/>
  <c r="E167" i="18"/>
  <c r="I166" i="18"/>
  <c r="H166" i="18"/>
  <c r="I165" i="18"/>
  <c r="H165" i="18"/>
  <c r="I164" i="18"/>
  <c r="H164" i="18"/>
  <c r="I163" i="18"/>
  <c r="H163" i="18"/>
  <c r="I162" i="18"/>
  <c r="H162" i="18"/>
  <c r="I161" i="18"/>
  <c r="H161" i="18"/>
  <c r="I160" i="18"/>
  <c r="H160" i="18"/>
  <c r="G159" i="18"/>
  <c r="F159" i="18"/>
  <c r="E159" i="18"/>
  <c r="I158" i="18"/>
  <c r="I157" i="18"/>
  <c r="I156" i="18"/>
  <c r="I155" i="18"/>
  <c r="H154" i="18"/>
  <c r="H153" i="18"/>
  <c r="G151" i="18"/>
  <c r="F151" i="18"/>
  <c r="E151" i="18"/>
  <c r="H150" i="18"/>
  <c r="H149" i="18"/>
  <c r="H147" i="18"/>
  <c r="I146" i="18"/>
  <c r="H146" i="18"/>
  <c r="H145" i="18"/>
  <c r="I144" i="18"/>
  <c r="H144" i="18"/>
  <c r="G143" i="18"/>
  <c r="F143" i="18"/>
  <c r="E143" i="18"/>
  <c r="I142" i="18"/>
  <c r="I141" i="18"/>
  <c r="H141" i="18"/>
  <c r="I139" i="18"/>
  <c r="H139" i="18"/>
  <c r="I138" i="18"/>
  <c r="H138" i="18"/>
  <c r="I137" i="18"/>
  <c r="H137" i="18"/>
  <c r="I136" i="18"/>
  <c r="H136" i="18"/>
  <c r="G135" i="18"/>
  <c r="F135" i="18"/>
  <c r="E135" i="18"/>
  <c r="I134" i="18"/>
  <c r="H134" i="18"/>
  <c r="I133" i="18"/>
  <c r="H133" i="18"/>
  <c r="I132" i="18"/>
  <c r="H132" i="18"/>
  <c r="I131" i="18"/>
  <c r="I130" i="18"/>
  <c r="H130" i="18"/>
  <c r="H129" i="18"/>
  <c r="I128" i="18"/>
  <c r="H128" i="18"/>
  <c r="G127" i="18"/>
  <c r="F127" i="18"/>
  <c r="I126" i="18"/>
  <c r="H126" i="18"/>
  <c r="I125" i="18"/>
  <c r="H125" i="18"/>
  <c r="I124" i="18"/>
  <c r="H124" i="18"/>
  <c r="I123" i="18"/>
  <c r="H123" i="18"/>
  <c r="H122" i="18"/>
  <c r="H121" i="18"/>
  <c r="H120" i="18"/>
  <c r="G119" i="18"/>
  <c r="F119" i="18"/>
  <c r="I114" i="18"/>
  <c r="I113" i="18"/>
  <c r="I112" i="18"/>
  <c r="G111" i="18"/>
  <c r="F111" i="18"/>
  <c r="E111" i="18"/>
  <c r="I110" i="18"/>
  <c r="H110" i="18"/>
  <c r="I109" i="18"/>
  <c r="H109" i="18"/>
  <c r="I108" i="18"/>
  <c r="H108" i="18"/>
  <c r="I107" i="18"/>
  <c r="H107" i="18"/>
  <c r="I106" i="18"/>
  <c r="H106" i="18"/>
  <c r="I105" i="18"/>
  <c r="H105" i="18"/>
  <c r="I104" i="18"/>
  <c r="H104" i="18"/>
  <c r="G103" i="18"/>
  <c r="F103" i="18"/>
  <c r="E103" i="18"/>
  <c r="I102" i="18"/>
  <c r="I101" i="18"/>
  <c r="H101" i="18"/>
  <c r="I100" i="18"/>
  <c r="H100" i="18"/>
  <c r="I99" i="18"/>
  <c r="I98" i="18"/>
  <c r="H98" i="18"/>
  <c r="I97" i="18"/>
  <c r="H97" i="18"/>
  <c r="I96" i="18"/>
  <c r="H96" i="18"/>
  <c r="G95" i="18"/>
  <c r="F95" i="18"/>
  <c r="H95" i="18" s="1"/>
  <c r="E95" i="18"/>
  <c r="I94" i="18"/>
  <c r="H94" i="18"/>
  <c r="I93" i="18"/>
  <c r="H93" i="18"/>
  <c r="H92" i="18"/>
  <c r="I91" i="18"/>
  <c r="H91" i="18"/>
  <c r="I90" i="18"/>
  <c r="H90" i="18"/>
  <c r="I89" i="18"/>
  <c r="H89" i="18"/>
  <c r="I88" i="18"/>
  <c r="H88" i="18"/>
  <c r="G87" i="18"/>
  <c r="F87" i="18"/>
  <c r="H87" i="18" s="1"/>
  <c r="E87" i="18"/>
  <c r="I85" i="18"/>
  <c r="H84" i="18"/>
  <c r="I83" i="18"/>
  <c r="H83" i="18"/>
  <c r="I82" i="18"/>
  <c r="H82" i="18"/>
  <c r="I81" i="18"/>
  <c r="H81" i="18"/>
  <c r="I80" i="18"/>
  <c r="H80" i="18"/>
  <c r="I77" i="18"/>
  <c r="I76" i="18"/>
  <c r="I75" i="18"/>
  <c r="I70" i="18"/>
  <c r="H70" i="18"/>
  <c r="I69" i="18"/>
  <c r="I68" i="18"/>
  <c r="H68" i="18"/>
  <c r="I67" i="18"/>
  <c r="H67" i="18"/>
  <c r="H64" i="18"/>
  <c r="H63" i="18" s="1"/>
  <c r="I62" i="18"/>
  <c r="I61" i="18"/>
  <c r="I60" i="18"/>
  <c r="I59" i="18"/>
  <c r="I58" i="18"/>
  <c r="I57" i="18"/>
  <c r="H56" i="18"/>
  <c r="H55" i="18" s="1"/>
  <c r="I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I47" i="18" s="1"/>
  <c r="H48" i="18"/>
  <c r="H47" i="18" s="1"/>
  <c r="I46" i="18"/>
  <c r="H46" i="18"/>
  <c r="I45" i="18"/>
  <c r="H45" i="18"/>
  <c r="I44" i="18"/>
  <c r="H44" i="18"/>
  <c r="I43" i="18"/>
  <c r="H43" i="18"/>
  <c r="I42" i="18"/>
  <c r="H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H33" i="18"/>
  <c r="I32" i="18"/>
  <c r="H32" i="18"/>
  <c r="I31" i="18"/>
  <c r="I30" i="18"/>
  <c r="H30" i="18"/>
  <c r="I29" i="18"/>
  <c r="I28" i="18"/>
  <c r="I27" i="18"/>
  <c r="I26" i="18"/>
  <c r="H26" i="18"/>
  <c r="I25" i="18"/>
  <c r="H25" i="18"/>
  <c r="I24" i="18"/>
  <c r="H24" i="18"/>
  <c r="I22" i="18"/>
  <c r="H22" i="18"/>
  <c r="I21" i="18"/>
  <c r="H21" i="18"/>
  <c r="H15" i="18" s="1"/>
  <c r="I20" i="18"/>
  <c r="H20" i="18"/>
  <c r="I19" i="18"/>
  <c r="H19" i="18"/>
  <c r="I18" i="18"/>
  <c r="I17" i="18"/>
  <c r="I16" i="18"/>
  <c r="I15" i="18"/>
  <c r="I14" i="18"/>
  <c r="F14" i="18"/>
  <c r="G13" i="18"/>
  <c r="F13" i="18"/>
  <c r="G12" i="18"/>
  <c r="I12" i="18" s="1"/>
  <c r="F12" i="18"/>
  <c r="G11" i="18"/>
  <c r="F11" i="18"/>
  <c r="G10" i="18"/>
  <c r="F10" i="18"/>
  <c r="G9" i="18"/>
  <c r="F9" i="18"/>
  <c r="G8" i="18"/>
  <c r="F8" i="18"/>
  <c r="J7" i="18"/>
  <c r="C7" i="18"/>
  <c r="I10" i="18" l="1"/>
  <c r="I151" i="18"/>
  <c r="H31" i="18"/>
  <c r="H8" i="18"/>
  <c r="I8" i="18"/>
  <c r="I11" i="18"/>
  <c r="H11" i="18"/>
  <c r="I13" i="18"/>
  <c r="H13" i="18"/>
  <c r="I119" i="18"/>
  <c r="I9" i="18"/>
  <c r="F7" i="18"/>
  <c r="H12" i="18"/>
  <c r="H103" i="18"/>
  <c r="H151" i="18"/>
  <c r="H111" i="18"/>
  <c r="I143" i="18"/>
  <c r="I183" i="18"/>
  <c r="I135" i="18"/>
  <c r="H119" i="18"/>
  <c r="H135" i="18"/>
  <c r="H159" i="18"/>
  <c r="I87" i="18"/>
  <c r="H175" i="18"/>
  <c r="H9" i="18"/>
  <c r="H10" i="18"/>
  <c r="I95" i="18"/>
  <c r="I127" i="18"/>
  <c r="H167" i="18"/>
  <c r="I103" i="18"/>
  <c r="I111" i="18"/>
  <c r="H143" i="18"/>
  <c r="H127" i="18"/>
  <c r="I159" i="18"/>
  <c r="I167" i="18"/>
  <c r="I175" i="18"/>
  <c r="H183" i="18"/>
  <c r="G7" i="18"/>
  <c r="L190" i="17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L175" i="17" s="1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L167" i="17" s="1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I159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K151" i="17" s="1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K143" i="17" s="1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K135" i="17" s="1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K127" i="17"/>
  <c r="H127" i="17"/>
  <c r="J127" i="17" s="1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I103" i="17" l="1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H7" i="18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190" i="16"/>
  <c r="K190" i="16"/>
  <c r="J190" i="16"/>
  <c r="I190" i="16"/>
  <c r="L189" i="16"/>
  <c r="K189" i="16"/>
  <c r="J189" i="16"/>
  <c r="I189" i="16"/>
  <c r="L188" i="16"/>
  <c r="K188" i="16"/>
  <c r="J188" i="16"/>
  <c r="I188" i="16"/>
  <c r="L187" i="16"/>
  <c r="K187" i="16"/>
  <c r="J187" i="16"/>
  <c r="I187" i="16"/>
  <c r="L186" i="16"/>
  <c r="K186" i="16"/>
  <c r="J186" i="16"/>
  <c r="L185" i="16"/>
  <c r="K185" i="16"/>
  <c r="J185" i="16"/>
  <c r="I185" i="16"/>
  <c r="L184" i="16"/>
  <c r="K184" i="16"/>
  <c r="J184" i="16"/>
  <c r="I184" i="16"/>
  <c r="K183" i="16"/>
  <c r="H183" i="16"/>
  <c r="J183" i="16" s="1"/>
  <c r="G183" i="16"/>
  <c r="F183" i="16"/>
  <c r="E183" i="16"/>
  <c r="L182" i="16"/>
  <c r="K182" i="16"/>
  <c r="J182" i="16"/>
  <c r="I182" i="16"/>
  <c r="L181" i="16"/>
  <c r="K181" i="16"/>
  <c r="J181" i="16"/>
  <c r="I181" i="16"/>
  <c r="L180" i="16"/>
  <c r="K180" i="16"/>
  <c r="J180" i="16"/>
  <c r="I180" i="16"/>
  <c r="L179" i="16"/>
  <c r="K179" i="16"/>
  <c r="J179" i="16"/>
  <c r="I179" i="16"/>
  <c r="L178" i="16"/>
  <c r="K178" i="16"/>
  <c r="J178" i="16"/>
  <c r="L177" i="16"/>
  <c r="K177" i="16"/>
  <c r="J177" i="16"/>
  <c r="L176" i="16"/>
  <c r="K176" i="16"/>
  <c r="J176" i="16"/>
  <c r="I176" i="16"/>
  <c r="I175" i="16"/>
  <c r="H175" i="16"/>
  <c r="G175" i="16"/>
  <c r="F175" i="16"/>
  <c r="E175" i="16"/>
  <c r="L174" i="16"/>
  <c r="K174" i="16"/>
  <c r="J174" i="16"/>
  <c r="I174" i="16"/>
  <c r="L173" i="16"/>
  <c r="K173" i="16"/>
  <c r="J173" i="16"/>
  <c r="I173" i="16"/>
  <c r="L172" i="16"/>
  <c r="K172" i="16"/>
  <c r="J172" i="16"/>
  <c r="I172" i="16"/>
  <c r="L171" i="16"/>
  <c r="K171" i="16"/>
  <c r="J171" i="16"/>
  <c r="I171" i="16"/>
  <c r="L170" i="16"/>
  <c r="K170" i="16"/>
  <c r="J170" i="16"/>
  <c r="I170" i="16"/>
  <c r="L169" i="16"/>
  <c r="K169" i="16"/>
  <c r="J169" i="16"/>
  <c r="I169" i="16"/>
  <c r="L168" i="16"/>
  <c r="K168" i="16"/>
  <c r="J168" i="16"/>
  <c r="I168" i="16"/>
  <c r="I167" i="16"/>
  <c r="H167" i="16"/>
  <c r="J167" i="16" s="1"/>
  <c r="G167" i="16"/>
  <c r="F167" i="16"/>
  <c r="E167" i="16"/>
  <c r="L166" i="16"/>
  <c r="K166" i="16"/>
  <c r="J166" i="16"/>
  <c r="I166" i="16"/>
  <c r="L165" i="16"/>
  <c r="K165" i="16"/>
  <c r="J165" i="16"/>
  <c r="I165" i="16"/>
  <c r="L164" i="16"/>
  <c r="K164" i="16"/>
  <c r="J164" i="16"/>
  <c r="I164" i="16"/>
  <c r="L163" i="16"/>
  <c r="K163" i="16"/>
  <c r="J163" i="16"/>
  <c r="I163" i="16"/>
  <c r="L162" i="16"/>
  <c r="K162" i="16"/>
  <c r="J162" i="16"/>
  <c r="I162" i="16"/>
  <c r="L161" i="16"/>
  <c r="K161" i="16"/>
  <c r="J161" i="16"/>
  <c r="I161" i="16"/>
  <c r="L160" i="16"/>
  <c r="K160" i="16"/>
  <c r="J160" i="16"/>
  <c r="I160" i="16"/>
  <c r="I159" i="16"/>
  <c r="H159" i="16"/>
  <c r="G159" i="16"/>
  <c r="F159" i="16"/>
  <c r="E159" i="16"/>
  <c r="L158" i="16"/>
  <c r="K158" i="16"/>
  <c r="J158" i="16"/>
  <c r="L157" i="16"/>
  <c r="K157" i="16"/>
  <c r="J157" i="16"/>
  <c r="L156" i="16"/>
  <c r="K156" i="16"/>
  <c r="J156" i="16"/>
  <c r="L155" i="16"/>
  <c r="K155" i="16"/>
  <c r="J155" i="16"/>
  <c r="L154" i="16"/>
  <c r="K154" i="16"/>
  <c r="J154" i="16"/>
  <c r="I154" i="16"/>
  <c r="L153" i="16"/>
  <c r="K153" i="16"/>
  <c r="J153" i="16"/>
  <c r="I153" i="16"/>
  <c r="L152" i="16"/>
  <c r="K152" i="16"/>
  <c r="J152" i="16"/>
  <c r="H151" i="16"/>
  <c r="G151" i="16"/>
  <c r="F151" i="16"/>
  <c r="E151" i="16"/>
  <c r="L150" i="16"/>
  <c r="K150" i="16"/>
  <c r="J150" i="16"/>
  <c r="I150" i="16"/>
  <c r="L149" i="16"/>
  <c r="K149" i="16"/>
  <c r="J149" i="16"/>
  <c r="I149" i="16"/>
  <c r="L147" i="16"/>
  <c r="K147" i="16"/>
  <c r="J147" i="16"/>
  <c r="I147" i="16"/>
  <c r="L146" i="16"/>
  <c r="K146" i="16"/>
  <c r="J146" i="16"/>
  <c r="I146" i="16"/>
  <c r="L145" i="16"/>
  <c r="K145" i="16"/>
  <c r="J145" i="16"/>
  <c r="I145" i="16"/>
  <c r="L144" i="16"/>
  <c r="K144" i="16"/>
  <c r="J144" i="16"/>
  <c r="I144" i="16"/>
  <c r="H143" i="16"/>
  <c r="G143" i="16"/>
  <c r="F143" i="16"/>
  <c r="E143" i="16"/>
  <c r="L142" i="16"/>
  <c r="K142" i="16"/>
  <c r="J142" i="16"/>
  <c r="L141" i="16"/>
  <c r="K141" i="16"/>
  <c r="J141" i="16"/>
  <c r="I141" i="16"/>
  <c r="L140" i="16"/>
  <c r="L139" i="16"/>
  <c r="K139" i="16"/>
  <c r="J139" i="16"/>
  <c r="I139" i="16"/>
  <c r="L138" i="16"/>
  <c r="K138" i="16"/>
  <c r="J138" i="16"/>
  <c r="I138" i="16"/>
  <c r="L137" i="16"/>
  <c r="K137" i="16"/>
  <c r="J137" i="16"/>
  <c r="I137" i="16"/>
  <c r="L136" i="16"/>
  <c r="K136" i="16"/>
  <c r="J136" i="16"/>
  <c r="I136" i="16"/>
  <c r="H135" i="16"/>
  <c r="G135" i="16"/>
  <c r="F135" i="16"/>
  <c r="E135" i="16"/>
  <c r="L134" i="16"/>
  <c r="K134" i="16"/>
  <c r="J134" i="16"/>
  <c r="I134" i="16"/>
  <c r="L133" i="16"/>
  <c r="K133" i="16"/>
  <c r="J133" i="16"/>
  <c r="I133" i="16"/>
  <c r="L132" i="16"/>
  <c r="K132" i="16"/>
  <c r="J132" i="16"/>
  <c r="I132" i="16"/>
  <c r="L131" i="16"/>
  <c r="K131" i="16"/>
  <c r="J131" i="16"/>
  <c r="K130" i="16"/>
  <c r="J130" i="16"/>
  <c r="I130" i="16"/>
  <c r="L129" i="16"/>
  <c r="J129" i="16"/>
  <c r="I129" i="16"/>
  <c r="K128" i="16"/>
  <c r="J128" i="16"/>
  <c r="I128" i="16"/>
  <c r="K127" i="16"/>
  <c r="H127" i="16"/>
  <c r="G127" i="16"/>
  <c r="F127" i="16"/>
  <c r="E127" i="16"/>
  <c r="L126" i="16"/>
  <c r="K126" i="16"/>
  <c r="J126" i="16"/>
  <c r="I126" i="16"/>
  <c r="L125" i="16"/>
  <c r="K125" i="16"/>
  <c r="J125" i="16"/>
  <c r="I125" i="16"/>
  <c r="L124" i="16"/>
  <c r="K124" i="16"/>
  <c r="J124" i="16"/>
  <c r="I124" i="16"/>
  <c r="L123" i="16"/>
  <c r="K123" i="16"/>
  <c r="J123" i="16"/>
  <c r="I123" i="16"/>
  <c r="L122" i="16"/>
  <c r="K122" i="16"/>
  <c r="J122" i="16"/>
  <c r="I122" i="16"/>
  <c r="L121" i="16"/>
  <c r="K121" i="16"/>
  <c r="J121" i="16"/>
  <c r="I121" i="16"/>
  <c r="L120" i="16"/>
  <c r="K120" i="16"/>
  <c r="J120" i="16"/>
  <c r="I120" i="16"/>
  <c r="H119" i="16"/>
  <c r="J119" i="16" s="1"/>
  <c r="G119" i="16"/>
  <c r="F119" i="16"/>
  <c r="E119" i="16"/>
  <c r="L118" i="16"/>
  <c r="K118" i="16"/>
  <c r="J118" i="16"/>
  <c r="I118" i="16"/>
  <c r="K117" i="16"/>
  <c r="J117" i="16"/>
  <c r="K116" i="16"/>
  <c r="J116" i="16"/>
  <c r="K115" i="16"/>
  <c r="J115" i="16"/>
  <c r="K114" i="16"/>
  <c r="J114" i="16"/>
  <c r="L113" i="16"/>
  <c r="K113" i="16"/>
  <c r="J113" i="16"/>
  <c r="L112" i="16"/>
  <c r="K112" i="16"/>
  <c r="J112" i="16"/>
  <c r="I112" i="16"/>
  <c r="H111" i="16"/>
  <c r="I111" i="16" s="1"/>
  <c r="G111" i="16"/>
  <c r="F111" i="16"/>
  <c r="E111" i="16"/>
  <c r="L110" i="16"/>
  <c r="K110" i="16"/>
  <c r="J110" i="16"/>
  <c r="I110" i="16"/>
  <c r="L109" i="16"/>
  <c r="K109" i="16"/>
  <c r="J109" i="16"/>
  <c r="I109" i="16"/>
  <c r="L108" i="16"/>
  <c r="K108" i="16"/>
  <c r="J108" i="16"/>
  <c r="I108" i="16"/>
  <c r="L107" i="16"/>
  <c r="K107" i="16"/>
  <c r="J107" i="16"/>
  <c r="I107" i="16"/>
  <c r="L106" i="16"/>
  <c r="K106" i="16"/>
  <c r="J106" i="16"/>
  <c r="I106" i="16"/>
  <c r="L105" i="16"/>
  <c r="K105" i="16"/>
  <c r="J105" i="16"/>
  <c r="I105" i="16"/>
  <c r="L104" i="16"/>
  <c r="K104" i="16"/>
  <c r="J104" i="16"/>
  <c r="I104" i="16"/>
  <c r="J103" i="16"/>
  <c r="H103" i="16"/>
  <c r="I103" i="16" s="1"/>
  <c r="G103" i="16"/>
  <c r="F103" i="16"/>
  <c r="K103" i="16" s="1"/>
  <c r="E103" i="16"/>
  <c r="L102" i="16"/>
  <c r="K102" i="16"/>
  <c r="J102" i="16"/>
  <c r="L101" i="16"/>
  <c r="K101" i="16"/>
  <c r="J101" i="16"/>
  <c r="I101" i="16"/>
  <c r="L100" i="16"/>
  <c r="K100" i="16"/>
  <c r="J100" i="16"/>
  <c r="I100" i="16"/>
  <c r="L99" i="16"/>
  <c r="K99" i="16"/>
  <c r="J99" i="16"/>
  <c r="L98" i="16"/>
  <c r="K98" i="16"/>
  <c r="J98" i="16"/>
  <c r="I98" i="16"/>
  <c r="L97" i="16"/>
  <c r="K97" i="16"/>
  <c r="J97" i="16"/>
  <c r="I97" i="16"/>
  <c r="L96" i="16"/>
  <c r="K96" i="16"/>
  <c r="J96" i="16"/>
  <c r="I96" i="16"/>
  <c r="H95" i="16"/>
  <c r="G95" i="16"/>
  <c r="F95" i="16"/>
  <c r="E95" i="16"/>
  <c r="L94" i="16"/>
  <c r="K94" i="16"/>
  <c r="J94" i="16"/>
  <c r="I94" i="16"/>
  <c r="L93" i="16"/>
  <c r="K93" i="16"/>
  <c r="J93" i="16"/>
  <c r="I93" i="16"/>
  <c r="L92" i="16"/>
  <c r="J92" i="16"/>
  <c r="I92" i="16"/>
  <c r="L91" i="16"/>
  <c r="K91" i="16"/>
  <c r="J91" i="16"/>
  <c r="I91" i="16"/>
  <c r="L90" i="16"/>
  <c r="K90" i="16"/>
  <c r="J90" i="16"/>
  <c r="I90" i="16"/>
  <c r="L89" i="16"/>
  <c r="K89" i="16"/>
  <c r="J89" i="16"/>
  <c r="I89" i="16"/>
  <c r="L88" i="16"/>
  <c r="K88" i="16"/>
  <c r="J88" i="16"/>
  <c r="I88" i="16"/>
  <c r="H87" i="16"/>
  <c r="G87" i="16"/>
  <c r="F87" i="16"/>
  <c r="E87" i="16"/>
  <c r="L85" i="16"/>
  <c r="K85" i="16"/>
  <c r="L84" i="16"/>
  <c r="J84" i="16"/>
  <c r="I84" i="16"/>
  <c r="L83" i="16"/>
  <c r="K83" i="16"/>
  <c r="J83" i="16"/>
  <c r="I83" i="16"/>
  <c r="L82" i="16"/>
  <c r="K82" i="16"/>
  <c r="J82" i="16"/>
  <c r="I82" i="16"/>
  <c r="L81" i="16"/>
  <c r="K81" i="16"/>
  <c r="J81" i="16"/>
  <c r="I81" i="16"/>
  <c r="L80" i="16"/>
  <c r="K80" i="16"/>
  <c r="J80" i="16"/>
  <c r="I80" i="16"/>
  <c r="H79" i="16"/>
  <c r="K79" i="16" s="1"/>
  <c r="G79" i="16"/>
  <c r="F79" i="16"/>
  <c r="E79" i="16"/>
  <c r="L78" i="16"/>
  <c r="L77" i="16"/>
  <c r="K77" i="16"/>
  <c r="L76" i="16"/>
  <c r="K76" i="16"/>
  <c r="J76" i="16"/>
  <c r="L75" i="16"/>
  <c r="K75" i="16"/>
  <c r="L74" i="16"/>
  <c r="K74" i="16"/>
  <c r="J74" i="16"/>
  <c r="L73" i="16"/>
  <c r="K73" i="16"/>
  <c r="J73" i="16"/>
  <c r="L72" i="16"/>
  <c r="K72" i="16"/>
  <c r="J72" i="16"/>
  <c r="L71" i="16"/>
  <c r="K71" i="16"/>
  <c r="J71" i="16"/>
  <c r="I71" i="16"/>
  <c r="L70" i="16"/>
  <c r="K70" i="16"/>
  <c r="J70" i="16"/>
  <c r="I70" i="16"/>
  <c r="L69" i="16"/>
  <c r="K69" i="16"/>
  <c r="J69" i="16"/>
  <c r="L68" i="16"/>
  <c r="K68" i="16"/>
  <c r="J68" i="16"/>
  <c r="I68" i="16"/>
  <c r="L67" i="16"/>
  <c r="K67" i="16"/>
  <c r="J67" i="16"/>
  <c r="I67" i="16"/>
  <c r="L66" i="16"/>
  <c r="J66" i="16"/>
  <c r="L65" i="16"/>
  <c r="K65" i="16"/>
  <c r="J65" i="16"/>
  <c r="L64" i="16"/>
  <c r="K64" i="16"/>
  <c r="J64" i="16"/>
  <c r="I64" i="16"/>
  <c r="L63" i="16"/>
  <c r="J63" i="16"/>
  <c r="I63" i="16"/>
  <c r="L62" i="16"/>
  <c r="K62" i="16"/>
  <c r="J62" i="16"/>
  <c r="L61" i="16"/>
  <c r="K61" i="16"/>
  <c r="J61" i="16"/>
  <c r="L60" i="16"/>
  <c r="K60" i="16"/>
  <c r="J60" i="16"/>
  <c r="L59" i="16"/>
  <c r="K59" i="16"/>
  <c r="J59" i="16"/>
  <c r="L58" i="16"/>
  <c r="K58" i="16"/>
  <c r="J58" i="16"/>
  <c r="I58" i="16"/>
  <c r="L57" i="16"/>
  <c r="K57" i="16"/>
  <c r="J57" i="16"/>
  <c r="L56" i="16"/>
  <c r="J56" i="16"/>
  <c r="I56" i="16"/>
  <c r="L55" i="16"/>
  <c r="K55" i="16"/>
  <c r="J55" i="16"/>
  <c r="I55" i="16"/>
  <c r="L54" i="16"/>
  <c r="K54" i="16"/>
  <c r="J54" i="16"/>
  <c r="I54" i="16"/>
  <c r="L53" i="16"/>
  <c r="K53" i="16"/>
  <c r="J53" i="16"/>
  <c r="I53" i="16"/>
  <c r="L52" i="16"/>
  <c r="K52" i="16"/>
  <c r="J52" i="16"/>
  <c r="I52" i="16"/>
  <c r="L51" i="16"/>
  <c r="K51" i="16"/>
  <c r="J51" i="16"/>
  <c r="I51" i="16"/>
  <c r="L50" i="16"/>
  <c r="K50" i="16"/>
  <c r="J50" i="16"/>
  <c r="I50" i="16"/>
  <c r="L49" i="16"/>
  <c r="K49" i="16"/>
  <c r="J49" i="16"/>
  <c r="I49" i="16"/>
  <c r="L48" i="16"/>
  <c r="K48" i="16"/>
  <c r="J48" i="16"/>
  <c r="I48" i="16"/>
  <c r="L47" i="16"/>
  <c r="K47" i="16"/>
  <c r="J47" i="16"/>
  <c r="I47" i="16"/>
  <c r="L46" i="16"/>
  <c r="K46" i="16"/>
  <c r="J46" i="16"/>
  <c r="I46" i="16"/>
  <c r="L45" i="16"/>
  <c r="K45" i="16"/>
  <c r="J45" i="16"/>
  <c r="I45" i="16"/>
  <c r="L44" i="16"/>
  <c r="K44" i="16"/>
  <c r="J44" i="16"/>
  <c r="I44" i="16"/>
  <c r="L43" i="16"/>
  <c r="K43" i="16"/>
  <c r="J43" i="16"/>
  <c r="I43" i="16"/>
  <c r="L42" i="16"/>
  <c r="K42" i="16"/>
  <c r="J42" i="16"/>
  <c r="I42" i="16"/>
  <c r="L41" i="16"/>
  <c r="J41" i="16"/>
  <c r="I41" i="16"/>
  <c r="L40" i="16"/>
  <c r="K40" i="16"/>
  <c r="J40" i="16"/>
  <c r="I40" i="16"/>
  <c r="L39" i="16"/>
  <c r="K39" i="16"/>
  <c r="J39" i="16"/>
  <c r="I39" i="16"/>
  <c r="L38" i="16"/>
  <c r="K38" i="16"/>
  <c r="J38" i="16"/>
  <c r="I38" i="16"/>
  <c r="L37" i="16"/>
  <c r="K37" i="16"/>
  <c r="J37" i="16"/>
  <c r="I37" i="16"/>
  <c r="I13" i="16" s="1"/>
  <c r="L36" i="16"/>
  <c r="K36" i="16"/>
  <c r="J36" i="16"/>
  <c r="I36" i="16"/>
  <c r="L35" i="16"/>
  <c r="K35" i="16"/>
  <c r="J35" i="16"/>
  <c r="I35" i="16"/>
  <c r="I11" i="16" s="1"/>
  <c r="L34" i="16"/>
  <c r="K34" i="16"/>
  <c r="J34" i="16"/>
  <c r="I34" i="16"/>
  <c r="L33" i="16"/>
  <c r="K33" i="16"/>
  <c r="J33" i="16"/>
  <c r="I33" i="16"/>
  <c r="L32" i="16"/>
  <c r="K32" i="16"/>
  <c r="J32" i="16"/>
  <c r="I32" i="16"/>
  <c r="L31" i="16"/>
  <c r="K31" i="16"/>
  <c r="J31" i="16"/>
  <c r="I31" i="16"/>
  <c r="L30" i="16"/>
  <c r="K30" i="16"/>
  <c r="J30" i="16"/>
  <c r="I30" i="16"/>
  <c r="L29" i="16"/>
  <c r="K29" i="16"/>
  <c r="J29" i="16"/>
  <c r="L28" i="16"/>
  <c r="K28" i="16"/>
  <c r="J28" i="16"/>
  <c r="L27" i="16"/>
  <c r="K27" i="16"/>
  <c r="J27" i="16"/>
  <c r="L26" i="16"/>
  <c r="K26" i="16"/>
  <c r="J26" i="16"/>
  <c r="I26" i="16"/>
  <c r="L25" i="16"/>
  <c r="K25" i="16"/>
  <c r="J25" i="16"/>
  <c r="I25" i="16"/>
  <c r="L24" i="16"/>
  <c r="K24" i="16"/>
  <c r="J24" i="16"/>
  <c r="I24" i="16"/>
  <c r="L23" i="16"/>
  <c r="K23" i="16"/>
  <c r="J23" i="16"/>
  <c r="I23" i="16"/>
  <c r="L22" i="16"/>
  <c r="K22" i="16"/>
  <c r="J22" i="16"/>
  <c r="I22" i="16"/>
  <c r="L21" i="16"/>
  <c r="K21" i="16"/>
  <c r="J21" i="16"/>
  <c r="I21" i="16"/>
  <c r="L20" i="16"/>
  <c r="K20" i="16"/>
  <c r="J20" i="16"/>
  <c r="I20" i="16"/>
  <c r="L19" i="16"/>
  <c r="K19" i="16"/>
  <c r="J19" i="16"/>
  <c r="I19" i="16"/>
  <c r="L18" i="16"/>
  <c r="K18" i="16"/>
  <c r="J18" i="16"/>
  <c r="I18" i="16"/>
  <c r="L17" i="16"/>
  <c r="K17" i="16"/>
  <c r="J17" i="16"/>
  <c r="I17" i="16"/>
  <c r="L16" i="16"/>
  <c r="K16" i="16"/>
  <c r="J16" i="16"/>
  <c r="I16" i="16"/>
  <c r="L15" i="16"/>
  <c r="K15" i="16"/>
  <c r="J15" i="16"/>
  <c r="I15" i="16"/>
  <c r="L14" i="16"/>
  <c r="K14" i="16"/>
  <c r="J14" i="16"/>
  <c r="G14" i="16"/>
  <c r="F14" i="16"/>
  <c r="E14" i="16"/>
  <c r="L13" i="16"/>
  <c r="H13" i="16"/>
  <c r="K13" i="16" s="1"/>
  <c r="G13" i="16"/>
  <c r="F13" i="16"/>
  <c r="E13" i="16"/>
  <c r="H12" i="16"/>
  <c r="I12" i="16" s="1"/>
  <c r="G12" i="16"/>
  <c r="F12" i="16"/>
  <c r="E12" i="16"/>
  <c r="H11" i="16"/>
  <c r="K11" i="16" s="1"/>
  <c r="G11" i="16"/>
  <c r="F11" i="16"/>
  <c r="F7" i="16" s="1"/>
  <c r="E11" i="16"/>
  <c r="H10" i="16"/>
  <c r="G10" i="16"/>
  <c r="F10" i="16"/>
  <c r="E10" i="16"/>
  <c r="H9" i="16"/>
  <c r="J9" i="16" s="1"/>
  <c r="G9" i="16"/>
  <c r="F9" i="16"/>
  <c r="E9" i="16"/>
  <c r="K8" i="16"/>
  <c r="H8" i="16"/>
  <c r="J8" i="16" s="1"/>
  <c r="G8" i="16"/>
  <c r="F8" i="16"/>
  <c r="E8" i="16"/>
  <c r="E7" i="16" s="1"/>
  <c r="M7" i="16"/>
  <c r="C7" i="16"/>
  <c r="L7" i="17" l="1"/>
  <c r="J7" i="17"/>
  <c r="K7" i="17"/>
  <c r="K9" i="16"/>
  <c r="J10" i="16"/>
  <c r="J87" i="16"/>
  <c r="K95" i="16"/>
  <c r="J111" i="16"/>
  <c r="K119" i="16"/>
  <c r="J127" i="16"/>
  <c r="L159" i="16"/>
  <c r="L175" i="16"/>
  <c r="H7" i="16"/>
  <c r="K7" i="16" s="1"/>
  <c r="G7" i="16"/>
  <c r="K10" i="16"/>
  <c r="K87" i="16"/>
  <c r="K111" i="16"/>
  <c r="K135" i="16"/>
  <c r="K143" i="16"/>
  <c r="K151" i="16"/>
  <c r="L11" i="16"/>
  <c r="J159" i="16"/>
  <c r="L167" i="16"/>
  <c r="J175" i="16"/>
  <c r="I7" i="17"/>
  <c r="L143" i="16"/>
  <c r="I7" i="16"/>
  <c r="L8" i="16"/>
  <c r="L10" i="16"/>
  <c r="I79" i="16"/>
  <c r="L87" i="16"/>
  <c r="I95" i="16"/>
  <c r="I8" i="16"/>
  <c r="I9" i="16"/>
  <c r="I10" i="16"/>
  <c r="J79" i="16"/>
  <c r="I87" i="16"/>
  <c r="J95" i="16"/>
  <c r="L103" i="16"/>
  <c r="L111" i="16"/>
  <c r="I119" i="16"/>
  <c r="I127" i="16"/>
  <c r="J135" i="16"/>
  <c r="J143" i="16"/>
  <c r="J151" i="16"/>
  <c r="K159" i="16"/>
  <c r="K167" i="16"/>
  <c r="K175" i="16"/>
  <c r="I183" i="16"/>
  <c r="L79" i="16"/>
  <c r="L95" i="16"/>
  <c r="L135" i="16"/>
  <c r="L151" i="16"/>
  <c r="L9" i="16"/>
  <c r="L119" i="16"/>
  <c r="I135" i="16"/>
  <c r="I143" i="16"/>
  <c r="I151" i="16"/>
  <c r="L183" i="16"/>
  <c r="J7" i="16"/>
  <c r="L7" i="16" l="1"/>
  <c r="H10" i="15"/>
  <c r="H9" i="15"/>
  <c r="H8" i="15"/>
  <c r="H7" i="15" s="1"/>
  <c r="E12" i="13"/>
  <c r="E13" i="13"/>
  <c r="E14" i="13"/>
  <c r="E13" i="14"/>
  <c r="E13" i="15"/>
  <c r="K128" i="15" l="1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K151" i="15" s="1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J135" i="15" s="1"/>
  <c r="G135" i="15"/>
  <c r="F135" i="15"/>
  <c r="K135" i="15" s="1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K111" i="15" s="1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J87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I11" i="15" s="1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103" i="15" l="1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5" i="14"/>
  <c r="L75" i="14"/>
  <c r="J76" i="14"/>
  <c r="K76" i="14"/>
  <c r="L76" i="14"/>
  <c r="K77" i="14"/>
  <c r="L77" i="14"/>
  <c r="L78" i="14"/>
  <c r="I80" i="14"/>
  <c r="J80" i="14"/>
  <c r="K80" i="14"/>
  <c r="L80" i="14"/>
  <c r="K7" i="15" l="1"/>
  <c r="I7" i="15"/>
  <c r="L7" i="15"/>
  <c r="J7" i="15"/>
  <c r="H10" i="14"/>
  <c r="H9" i="14"/>
  <c r="H8" i="14"/>
  <c r="G159" i="14"/>
  <c r="E159" i="14"/>
  <c r="E31" i="14"/>
  <c r="F31" i="14"/>
  <c r="J72" i="14" l="1"/>
  <c r="J73" i="14"/>
  <c r="J74" i="14"/>
  <c r="E143" i="14" l="1"/>
  <c r="E55" i="14" l="1"/>
  <c r="F55" i="14"/>
  <c r="G55" i="14"/>
  <c r="H55" i="14"/>
  <c r="L190" i="14" l="1"/>
  <c r="K190" i="14"/>
  <c r="J190" i="14"/>
  <c r="I190" i="14"/>
  <c r="L189" i="14"/>
  <c r="K189" i="14"/>
  <c r="J189" i="14"/>
  <c r="I189" i="14"/>
  <c r="L188" i="14"/>
  <c r="K188" i="14"/>
  <c r="J188" i="14"/>
  <c r="I188" i="14"/>
  <c r="L187" i="14"/>
  <c r="K187" i="14"/>
  <c r="J187" i="14"/>
  <c r="I187" i="14"/>
  <c r="L186" i="14"/>
  <c r="K186" i="14"/>
  <c r="J186" i="14"/>
  <c r="L185" i="14"/>
  <c r="K185" i="14"/>
  <c r="J185" i="14"/>
  <c r="I185" i="14"/>
  <c r="L184" i="14"/>
  <c r="K184" i="14"/>
  <c r="J184" i="14"/>
  <c r="I184" i="14"/>
  <c r="H183" i="14"/>
  <c r="L183" i="14" s="1"/>
  <c r="G183" i="14"/>
  <c r="F183" i="14"/>
  <c r="E183" i="14"/>
  <c r="L182" i="14"/>
  <c r="K182" i="14"/>
  <c r="J182" i="14"/>
  <c r="I182" i="14"/>
  <c r="L181" i="14"/>
  <c r="K181" i="14"/>
  <c r="J181" i="14"/>
  <c r="I181" i="14"/>
  <c r="L180" i="14"/>
  <c r="K180" i="14"/>
  <c r="J180" i="14"/>
  <c r="I180" i="14"/>
  <c r="L179" i="14"/>
  <c r="K179" i="14"/>
  <c r="J179" i="14"/>
  <c r="I179" i="14"/>
  <c r="L178" i="14"/>
  <c r="K178" i="14"/>
  <c r="J178" i="14"/>
  <c r="L177" i="14"/>
  <c r="K177" i="14"/>
  <c r="J177" i="14"/>
  <c r="L176" i="14"/>
  <c r="K176" i="14"/>
  <c r="J176" i="14"/>
  <c r="I176" i="14"/>
  <c r="H175" i="14"/>
  <c r="L175" i="14" s="1"/>
  <c r="G175" i="14"/>
  <c r="F175" i="14"/>
  <c r="I175" i="14" s="1"/>
  <c r="E175" i="14"/>
  <c r="L174" i="14"/>
  <c r="K174" i="14"/>
  <c r="J174" i="14"/>
  <c r="I174" i="14"/>
  <c r="L173" i="14"/>
  <c r="K173" i="14"/>
  <c r="J173" i="14"/>
  <c r="I173" i="14"/>
  <c r="L172" i="14"/>
  <c r="K172" i="14"/>
  <c r="J172" i="14"/>
  <c r="I172" i="14"/>
  <c r="L171" i="14"/>
  <c r="K171" i="14"/>
  <c r="J171" i="14"/>
  <c r="I171" i="14"/>
  <c r="L170" i="14"/>
  <c r="K170" i="14"/>
  <c r="J170" i="14"/>
  <c r="I170" i="14"/>
  <c r="L169" i="14"/>
  <c r="K169" i="14"/>
  <c r="J169" i="14"/>
  <c r="I169" i="14"/>
  <c r="L168" i="14"/>
  <c r="K168" i="14"/>
  <c r="J168" i="14"/>
  <c r="I168" i="14"/>
  <c r="H167" i="14"/>
  <c r="G167" i="14"/>
  <c r="F167" i="14"/>
  <c r="E167" i="14"/>
  <c r="L166" i="14"/>
  <c r="K166" i="14"/>
  <c r="J166" i="14"/>
  <c r="I166" i="14"/>
  <c r="L165" i="14"/>
  <c r="K165" i="14"/>
  <c r="J165" i="14"/>
  <c r="I165" i="14"/>
  <c r="L164" i="14"/>
  <c r="K164" i="14"/>
  <c r="J164" i="14"/>
  <c r="I164" i="14"/>
  <c r="L163" i="14"/>
  <c r="K163" i="14"/>
  <c r="J163" i="14"/>
  <c r="I163" i="14"/>
  <c r="L162" i="14"/>
  <c r="K162" i="14"/>
  <c r="J162" i="14"/>
  <c r="I162" i="14"/>
  <c r="L161" i="14"/>
  <c r="K161" i="14"/>
  <c r="J161" i="14"/>
  <c r="I161" i="14"/>
  <c r="L160" i="14"/>
  <c r="K160" i="14"/>
  <c r="J160" i="14"/>
  <c r="I160" i="14"/>
  <c r="H159" i="14"/>
  <c r="F159" i="14"/>
  <c r="L158" i="14"/>
  <c r="K158" i="14"/>
  <c r="J158" i="14"/>
  <c r="L157" i="14"/>
  <c r="K157" i="14"/>
  <c r="J157" i="14"/>
  <c r="L156" i="14"/>
  <c r="K156" i="14"/>
  <c r="J156" i="14"/>
  <c r="L155" i="14"/>
  <c r="K155" i="14"/>
  <c r="J155" i="14"/>
  <c r="L154" i="14"/>
  <c r="K154" i="14"/>
  <c r="J154" i="14"/>
  <c r="I154" i="14"/>
  <c r="L153" i="14"/>
  <c r="K153" i="14"/>
  <c r="J153" i="14"/>
  <c r="I153" i="14"/>
  <c r="L152" i="14"/>
  <c r="K152" i="14"/>
  <c r="J152" i="14"/>
  <c r="H151" i="14"/>
  <c r="G151" i="14"/>
  <c r="F151" i="14"/>
  <c r="E151" i="14"/>
  <c r="L150" i="14"/>
  <c r="K150" i="14"/>
  <c r="J150" i="14"/>
  <c r="I150" i="14"/>
  <c r="L149" i="14"/>
  <c r="K149" i="14"/>
  <c r="J149" i="14"/>
  <c r="I149" i="14"/>
  <c r="L147" i="14"/>
  <c r="K147" i="14"/>
  <c r="J147" i="14"/>
  <c r="I147" i="14"/>
  <c r="L146" i="14"/>
  <c r="K146" i="14"/>
  <c r="J146" i="14"/>
  <c r="I146" i="14"/>
  <c r="L145" i="14"/>
  <c r="K145" i="14"/>
  <c r="J145" i="14"/>
  <c r="I145" i="14"/>
  <c r="L144" i="14"/>
  <c r="K144" i="14"/>
  <c r="J144" i="14"/>
  <c r="I144" i="14"/>
  <c r="H143" i="14"/>
  <c r="G143" i="14"/>
  <c r="F143" i="14"/>
  <c r="L142" i="14"/>
  <c r="K142" i="14"/>
  <c r="J142" i="14"/>
  <c r="L141" i="14"/>
  <c r="K141" i="14"/>
  <c r="J141" i="14"/>
  <c r="I141" i="14"/>
  <c r="L140" i="14"/>
  <c r="L139" i="14"/>
  <c r="K139" i="14"/>
  <c r="J139" i="14"/>
  <c r="I139" i="14"/>
  <c r="L138" i="14"/>
  <c r="K138" i="14"/>
  <c r="J138" i="14"/>
  <c r="I138" i="14"/>
  <c r="L137" i="14"/>
  <c r="K137" i="14"/>
  <c r="J137" i="14"/>
  <c r="I137" i="14"/>
  <c r="L136" i="14"/>
  <c r="K136" i="14"/>
  <c r="J136" i="14"/>
  <c r="I136" i="14"/>
  <c r="H135" i="14"/>
  <c r="G135" i="14"/>
  <c r="F135" i="14"/>
  <c r="E135" i="14"/>
  <c r="L134" i="14"/>
  <c r="K134" i="14"/>
  <c r="J134" i="14"/>
  <c r="I134" i="14"/>
  <c r="L133" i="14"/>
  <c r="K133" i="14"/>
  <c r="J133" i="14"/>
  <c r="I133" i="14"/>
  <c r="L132" i="14"/>
  <c r="K132" i="14"/>
  <c r="J132" i="14"/>
  <c r="I132" i="14"/>
  <c r="L131" i="14"/>
  <c r="K131" i="14"/>
  <c r="J131" i="14"/>
  <c r="I130" i="14"/>
  <c r="L129" i="14"/>
  <c r="K129" i="14"/>
  <c r="J129" i="14"/>
  <c r="I129" i="14"/>
  <c r="K128" i="14"/>
  <c r="J128" i="14"/>
  <c r="I128" i="14"/>
  <c r="H127" i="14"/>
  <c r="G127" i="14"/>
  <c r="F127" i="14"/>
  <c r="E127" i="14"/>
  <c r="L126" i="14"/>
  <c r="K126" i="14"/>
  <c r="J126" i="14"/>
  <c r="I126" i="14"/>
  <c r="L125" i="14"/>
  <c r="K125" i="14"/>
  <c r="J125" i="14"/>
  <c r="I125" i="14"/>
  <c r="L124" i="14"/>
  <c r="K124" i="14"/>
  <c r="J124" i="14"/>
  <c r="I124" i="14"/>
  <c r="L123" i="14"/>
  <c r="K123" i="14"/>
  <c r="J123" i="14"/>
  <c r="I123" i="14"/>
  <c r="L122" i="14"/>
  <c r="K122" i="14"/>
  <c r="J122" i="14"/>
  <c r="I122" i="14"/>
  <c r="L121" i="14"/>
  <c r="K121" i="14"/>
  <c r="J121" i="14"/>
  <c r="I121" i="14"/>
  <c r="L120" i="14"/>
  <c r="K120" i="14"/>
  <c r="J120" i="14"/>
  <c r="I120" i="14"/>
  <c r="H119" i="14"/>
  <c r="L119" i="14" s="1"/>
  <c r="G119" i="14"/>
  <c r="F119" i="14"/>
  <c r="K119" i="14" s="1"/>
  <c r="E119" i="14"/>
  <c r="L118" i="14"/>
  <c r="K118" i="14"/>
  <c r="J118" i="14"/>
  <c r="I118" i="14"/>
  <c r="L113" i="14"/>
  <c r="J113" i="14"/>
  <c r="I113" i="14"/>
  <c r="L112" i="14"/>
  <c r="K112" i="14"/>
  <c r="J112" i="14"/>
  <c r="I112" i="14"/>
  <c r="H111" i="14"/>
  <c r="G111" i="14"/>
  <c r="F111" i="14"/>
  <c r="E111" i="14"/>
  <c r="L110" i="14"/>
  <c r="K110" i="14"/>
  <c r="J110" i="14"/>
  <c r="I110" i="14"/>
  <c r="L109" i="14"/>
  <c r="K109" i="14"/>
  <c r="J109" i="14"/>
  <c r="I109" i="14"/>
  <c r="L108" i="14"/>
  <c r="K108" i="14"/>
  <c r="J108" i="14"/>
  <c r="I108" i="14"/>
  <c r="L107" i="14"/>
  <c r="K107" i="14"/>
  <c r="J107" i="14"/>
  <c r="I107" i="14"/>
  <c r="L106" i="14"/>
  <c r="K106" i="14"/>
  <c r="J106" i="14"/>
  <c r="I106" i="14"/>
  <c r="L105" i="14"/>
  <c r="K105" i="14"/>
  <c r="J105" i="14"/>
  <c r="I105" i="14"/>
  <c r="L104" i="14"/>
  <c r="K104" i="14"/>
  <c r="J104" i="14"/>
  <c r="I104" i="14"/>
  <c r="J103" i="14"/>
  <c r="H103" i="14"/>
  <c r="G103" i="14"/>
  <c r="F103" i="14"/>
  <c r="I103" i="14" s="1"/>
  <c r="E103" i="14"/>
  <c r="L102" i="14"/>
  <c r="K102" i="14"/>
  <c r="J102" i="14"/>
  <c r="L101" i="14"/>
  <c r="K101" i="14"/>
  <c r="J101" i="14"/>
  <c r="I101" i="14"/>
  <c r="L100" i="14"/>
  <c r="K100" i="14"/>
  <c r="J100" i="14"/>
  <c r="I100" i="14"/>
  <c r="L99" i="14"/>
  <c r="K99" i="14"/>
  <c r="J99" i="14"/>
  <c r="L98" i="14"/>
  <c r="K98" i="14"/>
  <c r="J98" i="14"/>
  <c r="I98" i="14"/>
  <c r="L97" i="14"/>
  <c r="K97" i="14"/>
  <c r="J97" i="14"/>
  <c r="I97" i="14"/>
  <c r="L96" i="14"/>
  <c r="K96" i="14"/>
  <c r="J96" i="14"/>
  <c r="I96" i="14"/>
  <c r="H95" i="14"/>
  <c r="G95" i="14"/>
  <c r="F95" i="14"/>
  <c r="E95" i="14"/>
  <c r="L94" i="14"/>
  <c r="K94" i="14"/>
  <c r="J94" i="14"/>
  <c r="I94" i="14"/>
  <c r="L93" i="14"/>
  <c r="K93" i="14"/>
  <c r="J93" i="14"/>
  <c r="I93" i="14"/>
  <c r="L92" i="14"/>
  <c r="J92" i="14"/>
  <c r="I92" i="14"/>
  <c r="L91" i="14"/>
  <c r="K91" i="14"/>
  <c r="J91" i="14"/>
  <c r="I91" i="14"/>
  <c r="L90" i="14"/>
  <c r="K90" i="14"/>
  <c r="J90" i="14"/>
  <c r="I90" i="14"/>
  <c r="L89" i="14"/>
  <c r="K89" i="14"/>
  <c r="J89" i="14"/>
  <c r="I89" i="14"/>
  <c r="L88" i="14"/>
  <c r="K88" i="14"/>
  <c r="J88" i="14"/>
  <c r="I88" i="14"/>
  <c r="H87" i="14"/>
  <c r="L87" i="14" s="1"/>
  <c r="G87" i="14"/>
  <c r="F87" i="14"/>
  <c r="E87" i="14"/>
  <c r="L86" i="14"/>
  <c r="K86" i="14"/>
  <c r="J86" i="14"/>
  <c r="L85" i="14"/>
  <c r="K85" i="14"/>
  <c r="L84" i="14"/>
  <c r="K84" i="14"/>
  <c r="J84" i="14"/>
  <c r="I84" i="14"/>
  <c r="L83" i="14"/>
  <c r="K83" i="14"/>
  <c r="J83" i="14"/>
  <c r="I83" i="14"/>
  <c r="L82" i="14"/>
  <c r="K82" i="14"/>
  <c r="J82" i="14"/>
  <c r="I82" i="14"/>
  <c r="L81" i="14"/>
  <c r="K81" i="14"/>
  <c r="J81" i="14"/>
  <c r="I81" i="14"/>
  <c r="H79" i="14"/>
  <c r="G79" i="14"/>
  <c r="F79" i="14"/>
  <c r="E79" i="14"/>
  <c r="L74" i="14"/>
  <c r="K74" i="14"/>
  <c r="L73" i="14"/>
  <c r="K73" i="14"/>
  <c r="L72" i="14"/>
  <c r="K72" i="14"/>
  <c r="H71" i="14"/>
  <c r="G71" i="14"/>
  <c r="F71" i="14"/>
  <c r="E71" i="14"/>
  <c r="L70" i="14"/>
  <c r="K70" i="14"/>
  <c r="J70" i="14"/>
  <c r="I70" i="14"/>
  <c r="L69" i="14"/>
  <c r="K69" i="14"/>
  <c r="J69" i="14"/>
  <c r="L68" i="14"/>
  <c r="K68" i="14"/>
  <c r="J68" i="14"/>
  <c r="I68" i="14"/>
  <c r="L67" i="14"/>
  <c r="K67" i="14"/>
  <c r="J67" i="14"/>
  <c r="I67" i="14"/>
  <c r="L66" i="14"/>
  <c r="J66" i="14"/>
  <c r="L65" i="14"/>
  <c r="K65" i="14"/>
  <c r="J65" i="14"/>
  <c r="L64" i="14"/>
  <c r="K64" i="14"/>
  <c r="J64" i="14"/>
  <c r="I64" i="14"/>
  <c r="H63" i="14"/>
  <c r="G63" i="14"/>
  <c r="F63" i="14"/>
  <c r="E63" i="14"/>
  <c r="L62" i="14"/>
  <c r="K62" i="14"/>
  <c r="J62" i="14"/>
  <c r="L61" i="14"/>
  <c r="K61" i="14"/>
  <c r="J61" i="14"/>
  <c r="L60" i="14"/>
  <c r="K60" i="14"/>
  <c r="J60" i="14"/>
  <c r="L59" i="14"/>
  <c r="K59" i="14"/>
  <c r="J59" i="14"/>
  <c r="L58" i="14"/>
  <c r="K58" i="14"/>
  <c r="J58" i="14"/>
  <c r="I58" i="14"/>
  <c r="L57" i="14"/>
  <c r="K57" i="14"/>
  <c r="J57" i="14"/>
  <c r="L56" i="14"/>
  <c r="K56" i="14"/>
  <c r="J56" i="14"/>
  <c r="I56" i="14"/>
  <c r="K55" i="14"/>
  <c r="I55" i="14"/>
  <c r="L55" i="14"/>
  <c r="L54" i="14"/>
  <c r="K54" i="14"/>
  <c r="J54" i="14"/>
  <c r="I54" i="14"/>
  <c r="L53" i="14"/>
  <c r="K53" i="14"/>
  <c r="J53" i="14"/>
  <c r="I53" i="14"/>
  <c r="L52" i="14"/>
  <c r="K52" i="14"/>
  <c r="J52" i="14"/>
  <c r="I52" i="14"/>
  <c r="L51" i="14"/>
  <c r="K51" i="14"/>
  <c r="J51" i="14"/>
  <c r="I51" i="14"/>
  <c r="L50" i="14"/>
  <c r="K50" i="14"/>
  <c r="J50" i="14"/>
  <c r="I50" i="14"/>
  <c r="L49" i="14"/>
  <c r="K49" i="14"/>
  <c r="J49" i="14"/>
  <c r="I49" i="14"/>
  <c r="L48" i="14"/>
  <c r="K48" i="14"/>
  <c r="J48" i="14"/>
  <c r="I48" i="14"/>
  <c r="H47" i="14"/>
  <c r="G47" i="14"/>
  <c r="F47" i="14"/>
  <c r="K47" i="14" s="1"/>
  <c r="E47" i="14"/>
  <c r="L46" i="14"/>
  <c r="K46" i="14"/>
  <c r="J46" i="14"/>
  <c r="I46" i="14"/>
  <c r="L45" i="14"/>
  <c r="K45" i="14"/>
  <c r="J45" i="14"/>
  <c r="I45" i="14"/>
  <c r="L44" i="14"/>
  <c r="K44" i="14"/>
  <c r="J44" i="14"/>
  <c r="I44" i="14"/>
  <c r="L43" i="14"/>
  <c r="K43" i="14"/>
  <c r="J43" i="14"/>
  <c r="I43" i="14"/>
  <c r="L42" i="14"/>
  <c r="K42" i="14"/>
  <c r="J42" i="14"/>
  <c r="I42" i="14"/>
  <c r="L41" i="14"/>
  <c r="J41" i="14"/>
  <c r="I41" i="14"/>
  <c r="L40" i="14"/>
  <c r="K40" i="14"/>
  <c r="J40" i="14"/>
  <c r="I40" i="14"/>
  <c r="J39" i="14"/>
  <c r="K39" i="14"/>
  <c r="L38" i="14"/>
  <c r="K38" i="14"/>
  <c r="J38" i="14"/>
  <c r="I38" i="14"/>
  <c r="L37" i="14"/>
  <c r="K37" i="14"/>
  <c r="J37" i="14"/>
  <c r="I37" i="14"/>
  <c r="L36" i="14"/>
  <c r="K36" i="14"/>
  <c r="J36" i="14"/>
  <c r="I36" i="14"/>
  <c r="L35" i="14"/>
  <c r="K35" i="14"/>
  <c r="J35" i="14"/>
  <c r="I35" i="14"/>
  <c r="L34" i="14"/>
  <c r="K34" i="14"/>
  <c r="J34" i="14"/>
  <c r="I34" i="14"/>
  <c r="L33" i="14"/>
  <c r="K33" i="14"/>
  <c r="J33" i="14"/>
  <c r="I33" i="14"/>
  <c r="L32" i="14"/>
  <c r="K32" i="14"/>
  <c r="J32" i="14"/>
  <c r="I32" i="14"/>
  <c r="J31" i="14"/>
  <c r="K31" i="14"/>
  <c r="L30" i="14"/>
  <c r="K30" i="14"/>
  <c r="J30" i="14"/>
  <c r="I30" i="14"/>
  <c r="L29" i="14"/>
  <c r="K29" i="14"/>
  <c r="J29" i="14"/>
  <c r="L28" i="14"/>
  <c r="K28" i="14"/>
  <c r="J28" i="14"/>
  <c r="L27" i="14"/>
  <c r="K27" i="14"/>
  <c r="J27" i="14"/>
  <c r="L26" i="14"/>
  <c r="K26" i="14"/>
  <c r="J26" i="14"/>
  <c r="I26" i="14"/>
  <c r="L25" i="14"/>
  <c r="K25" i="14"/>
  <c r="J25" i="14"/>
  <c r="I25" i="14"/>
  <c r="L24" i="14"/>
  <c r="K24" i="14"/>
  <c r="J24" i="14"/>
  <c r="I24" i="14"/>
  <c r="H23" i="14"/>
  <c r="L23" i="14" s="1"/>
  <c r="G23" i="14"/>
  <c r="F23" i="14"/>
  <c r="K23" i="14" s="1"/>
  <c r="E23" i="14"/>
  <c r="L22" i="14"/>
  <c r="K22" i="14"/>
  <c r="J22" i="14"/>
  <c r="I22" i="14"/>
  <c r="L21" i="14"/>
  <c r="K21" i="14"/>
  <c r="J21" i="14"/>
  <c r="I21" i="14"/>
  <c r="L20" i="14"/>
  <c r="K20" i="14"/>
  <c r="J20" i="14"/>
  <c r="I20" i="14"/>
  <c r="L19" i="14"/>
  <c r="K19" i="14"/>
  <c r="J19" i="14"/>
  <c r="I19" i="14"/>
  <c r="L18" i="14"/>
  <c r="K18" i="14"/>
  <c r="J18" i="14"/>
  <c r="I18" i="14"/>
  <c r="L17" i="14"/>
  <c r="K17" i="14"/>
  <c r="J17" i="14"/>
  <c r="I17" i="14"/>
  <c r="L16" i="14"/>
  <c r="K16" i="14"/>
  <c r="J16" i="14"/>
  <c r="I16" i="14"/>
  <c r="H15" i="14"/>
  <c r="G15" i="14"/>
  <c r="F15" i="14"/>
  <c r="E15" i="14"/>
  <c r="H14" i="14"/>
  <c r="L14" i="14" s="1"/>
  <c r="G14" i="14"/>
  <c r="F14" i="14"/>
  <c r="E14" i="14"/>
  <c r="H13" i="14"/>
  <c r="L13" i="14" s="1"/>
  <c r="G13" i="14"/>
  <c r="F13" i="14"/>
  <c r="H12" i="14"/>
  <c r="L12" i="14" s="1"/>
  <c r="G12" i="14"/>
  <c r="F12" i="14"/>
  <c r="E12" i="14"/>
  <c r="H11" i="14"/>
  <c r="G11" i="14"/>
  <c r="F11" i="14"/>
  <c r="E11" i="14"/>
  <c r="G10" i="14"/>
  <c r="F10" i="14"/>
  <c r="E10" i="14"/>
  <c r="G9" i="14"/>
  <c r="F9" i="14"/>
  <c r="E9" i="14"/>
  <c r="G8" i="14"/>
  <c r="F8" i="14"/>
  <c r="E8" i="14"/>
  <c r="M7" i="14"/>
  <c r="C7" i="14"/>
  <c r="I23" i="14" l="1"/>
  <c r="K79" i="14"/>
  <c r="L79" i="14"/>
  <c r="I79" i="14"/>
  <c r="J79" i="14"/>
  <c r="J87" i="14"/>
  <c r="I183" i="14"/>
  <c r="J23" i="14"/>
  <c r="J63" i="14"/>
  <c r="I127" i="14"/>
  <c r="K183" i="14"/>
  <c r="I159" i="14"/>
  <c r="I167" i="14"/>
  <c r="J183" i="14"/>
  <c r="K111" i="14"/>
  <c r="L111" i="14"/>
  <c r="J111" i="14"/>
  <c r="J71" i="14"/>
  <c r="L71" i="14"/>
  <c r="I71" i="14"/>
  <c r="K71" i="14"/>
  <c r="L11" i="14"/>
  <c r="L15" i="14"/>
  <c r="I15" i="14"/>
  <c r="K15" i="14"/>
  <c r="L159" i="14"/>
  <c r="L151" i="14"/>
  <c r="L143" i="14"/>
  <c r="L135" i="14"/>
  <c r="K103" i="14"/>
  <c r="L103" i="14"/>
  <c r="I14" i="14"/>
  <c r="I95" i="14"/>
  <c r="K14" i="14"/>
  <c r="L8" i="14"/>
  <c r="J10" i="14"/>
  <c r="F7" i="14"/>
  <c r="I9" i="14"/>
  <c r="L10" i="14"/>
  <c r="L47" i="14"/>
  <c r="I11" i="14"/>
  <c r="I47" i="14"/>
  <c r="H7" i="14"/>
  <c r="J8" i="14"/>
  <c r="E7" i="14"/>
  <c r="I8" i="14"/>
  <c r="J9" i="14"/>
  <c r="I10" i="14"/>
  <c r="K11" i="14"/>
  <c r="K13" i="14"/>
  <c r="K8" i="14"/>
  <c r="L9" i="14"/>
  <c r="K10" i="14"/>
  <c r="I12" i="14"/>
  <c r="K9" i="14"/>
  <c r="L31" i="14"/>
  <c r="L39" i="14"/>
  <c r="I13" i="14"/>
  <c r="J14" i="14"/>
  <c r="J15" i="14"/>
  <c r="I31" i="14"/>
  <c r="I39" i="14"/>
  <c r="J47" i="14"/>
  <c r="J55" i="14"/>
  <c r="L63" i="14"/>
  <c r="I87" i="14"/>
  <c r="J95" i="14"/>
  <c r="I119" i="14"/>
  <c r="I135" i="14"/>
  <c r="I143" i="14"/>
  <c r="I151" i="14"/>
  <c r="J159" i="14"/>
  <c r="J167" i="14"/>
  <c r="J175" i="14"/>
  <c r="K95" i="14"/>
  <c r="I111" i="14"/>
  <c r="J119" i="14"/>
  <c r="J135" i="14"/>
  <c r="J143" i="14"/>
  <c r="J151" i="14"/>
  <c r="K159" i="14"/>
  <c r="K167" i="14"/>
  <c r="K175" i="14"/>
  <c r="G7" i="14"/>
  <c r="I63" i="14"/>
  <c r="K87" i="14"/>
  <c r="L95" i="14"/>
  <c r="K135" i="14"/>
  <c r="K143" i="14"/>
  <c r="K151" i="14"/>
  <c r="L167" i="14"/>
  <c r="J7" i="14" l="1"/>
  <c r="L7" i="14"/>
  <c r="I7" i="14"/>
  <c r="K7" i="14"/>
  <c r="I130" i="13"/>
  <c r="K52" i="13" l="1"/>
  <c r="K53" i="13"/>
  <c r="K54" i="13"/>
  <c r="K56" i="13"/>
  <c r="K57" i="13"/>
  <c r="K58" i="13"/>
  <c r="K59" i="13"/>
  <c r="K60" i="13"/>
  <c r="K61" i="13"/>
  <c r="K62" i="13"/>
  <c r="K51" i="13"/>
  <c r="I56" i="13"/>
  <c r="J56" i="13"/>
  <c r="J57" i="13"/>
  <c r="I58" i="13"/>
  <c r="J58" i="13"/>
  <c r="I16" i="13" l="1"/>
  <c r="J16" i="13"/>
  <c r="I17" i="13"/>
  <c r="J17" i="13"/>
  <c r="I18" i="13"/>
  <c r="J18" i="13"/>
  <c r="I19" i="13"/>
  <c r="J19" i="13"/>
  <c r="F13" i="13" l="1"/>
  <c r="G13" i="13"/>
  <c r="H13" i="13"/>
  <c r="L190" i="13" l="1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6" i="13"/>
  <c r="K186" i="13"/>
  <c r="J186" i="13"/>
  <c r="L185" i="13"/>
  <c r="K185" i="13"/>
  <c r="J185" i="13"/>
  <c r="I185" i="13"/>
  <c r="L184" i="13"/>
  <c r="K184" i="13"/>
  <c r="J184" i="13"/>
  <c r="I184" i="13"/>
  <c r="H183" i="13"/>
  <c r="J183" i="13" s="1"/>
  <c r="G183" i="13"/>
  <c r="F183" i="13"/>
  <c r="E183" i="13"/>
  <c r="L179" i="13"/>
  <c r="L180" i="13"/>
  <c r="L181" i="13"/>
  <c r="L182" i="13"/>
  <c r="K183" i="13" l="1"/>
  <c r="L183" i="13"/>
  <c r="I183" i="13"/>
  <c r="K182" i="13" l="1"/>
  <c r="J182" i="13"/>
  <c r="I182" i="13"/>
  <c r="K181" i="13"/>
  <c r="J181" i="13"/>
  <c r="I181" i="13"/>
  <c r="K180" i="13"/>
  <c r="J180" i="13"/>
  <c r="I180" i="13"/>
  <c r="K179" i="13"/>
  <c r="J179" i="13"/>
  <c r="I179" i="13"/>
  <c r="L178" i="13"/>
  <c r="K178" i="13"/>
  <c r="J178" i="13"/>
  <c r="L177" i="13"/>
  <c r="K177" i="13"/>
  <c r="J177" i="13"/>
  <c r="L176" i="13"/>
  <c r="K176" i="13"/>
  <c r="J176" i="13"/>
  <c r="I176" i="13"/>
  <c r="H175" i="13"/>
  <c r="I175" i="13" s="1"/>
  <c r="G175" i="13"/>
  <c r="F175" i="13"/>
  <c r="E175" i="13"/>
  <c r="L174" i="13"/>
  <c r="K174" i="13"/>
  <c r="J174" i="13"/>
  <c r="I174" i="13"/>
  <c r="L173" i="13"/>
  <c r="K173" i="13"/>
  <c r="J173" i="13"/>
  <c r="I173" i="13"/>
  <c r="L172" i="13"/>
  <c r="K172" i="13"/>
  <c r="J172" i="13"/>
  <c r="I172" i="13"/>
  <c r="L171" i="13"/>
  <c r="K171" i="13"/>
  <c r="J171" i="13"/>
  <c r="I171" i="13"/>
  <c r="L170" i="13"/>
  <c r="K170" i="13"/>
  <c r="J170" i="13"/>
  <c r="I170" i="13"/>
  <c r="L169" i="13"/>
  <c r="K169" i="13"/>
  <c r="J169" i="13"/>
  <c r="I169" i="13"/>
  <c r="L168" i="13"/>
  <c r="K168" i="13"/>
  <c r="J168" i="13"/>
  <c r="I168" i="13"/>
  <c r="H167" i="13"/>
  <c r="G167" i="13"/>
  <c r="F167" i="13"/>
  <c r="E167" i="13"/>
  <c r="L166" i="13"/>
  <c r="K166" i="13"/>
  <c r="J166" i="13"/>
  <c r="I166" i="13"/>
  <c r="L165" i="13"/>
  <c r="K165" i="13"/>
  <c r="J165" i="13"/>
  <c r="I165" i="13"/>
  <c r="L164" i="13"/>
  <c r="K164" i="13"/>
  <c r="J164" i="13"/>
  <c r="I164" i="13"/>
  <c r="L163" i="13"/>
  <c r="K163" i="13"/>
  <c r="J163" i="13"/>
  <c r="I163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H159" i="13"/>
  <c r="G159" i="13"/>
  <c r="F159" i="13"/>
  <c r="E159" i="13"/>
  <c r="L158" i="13"/>
  <c r="K158" i="13"/>
  <c r="J158" i="13"/>
  <c r="L157" i="13"/>
  <c r="K157" i="13"/>
  <c r="J157" i="13"/>
  <c r="L156" i="13"/>
  <c r="K156" i="13"/>
  <c r="J156" i="13"/>
  <c r="L155" i="13"/>
  <c r="K155" i="13"/>
  <c r="J155" i="13"/>
  <c r="L154" i="13"/>
  <c r="K154" i="13"/>
  <c r="J154" i="13"/>
  <c r="I154" i="13"/>
  <c r="L153" i="13"/>
  <c r="K153" i="13"/>
  <c r="J153" i="13"/>
  <c r="I153" i="13"/>
  <c r="L152" i="13"/>
  <c r="K152" i="13"/>
  <c r="J152" i="13"/>
  <c r="H151" i="13"/>
  <c r="L151" i="13" s="1"/>
  <c r="G151" i="13"/>
  <c r="F151" i="13"/>
  <c r="E151" i="13"/>
  <c r="L150" i="13"/>
  <c r="K150" i="13"/>
  <c r="J150" i="13"/>
  <c r="I150" i="13"/>
  <c r="L149" i="13"/>
  <c r="K149" i="13"/>
  <c r="J149" i="13"/>
  <c r="I149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H143" i="13"/>
  <c r="G143" i="13"/>
  <c r="F143" i="13"/>
  <c r="E143" i="13"/>
  <c r="L142" i="13"/>
  <c r="K142" i="13"/>
  <c r="J142" i="13"/>
  <c r="L141" i="13"/>
  <c r="K141" i="13"/>
  <c r="J141" i="13"/>
  <c r="I141" i="13"/>
  <c r="L140" i="13"/>
  <c r="L139" i="13"/>
  <c r="K139" i="13"/>
  <c r="J139" i="13"/>
  <c r="I139" i="13"/>
  <c r="L138" i="13"/>
  <c r="K138" i="13"/>
  <c r="J138" i="13"/>
  <c r="I138" i="13"/>
  <c r="L137" i="13"/>
  <c r="K137" i="13"/>
  <c r="J137" i="13"/>
  <c r="I137" i="13"/>
  <c r="L136" i="13"/>
  <c r="K136" i="13"/>
  <c r="J136" i="13"/>
  <c r="I136" i="13"/>
  <c r="H135" i="13"/>
  <c r="G135" i="13"/>
  <c r="F135" i="13"/>
  <c r="E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L129" i="13"/>
  <c r="K129" i="13"/>
  <c r="J129" i="13"/>
  <c r="I129" i="13"/>
  <c r="K128" i="13"/>
  <c r="J128" i="13"/>
  <c r="I128" i="13"/>
  <c r="H127" i="13"/>
  <c r="G127" i="13"/>
  <c r="F127" i="13"/>
  <c r="E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20" i="13"/>
  <c r="K120" i="13"/>
  <c r="J120" i="13"/>
  <c r="I120" i="13"/>
  <c r="H119" i="13"/>
  <c r="G119" i="13"/>
  <c r="F119" i="13"/>
  <c r="E119" i="13"/>
  <c r="L118" i="13"/>
  <c r="K118" i="13"/>
  <c r="J118" i="13"/>
  <c r="I118" i="13"/>
  <c r="L117" i="13"/>
  <c r="K117" i="13"/>
  <c r="J117" i="13"/>
  <c r="I117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J113" i="13"/>
  <c r="I113" i="13"/>
  <c r="L112" i="13"/>
  <c r="K112" i="13"/>
  <c r="J112" i="13"/>
  <c r="I112" i="13"/>
  <c r="H111" i="13"/>
  <c r="G111" i="13"/>
  <c r="F111" i="13"/>
  <c r="E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H103" i="13"/>
  <c r="G103" i="13"/>
  <c r="F103" i="13"/>
  <c r="E103" i="13"/>
  <c r="L102" i="13"/>
  <c r="K102" i="13"/>
  <c r="J102" i="13"/>
  <c r="L101" i="13"/>
  <c r="K101" i="13"/>
  <c r="J101" i="13"/>
  <c r="I101" i="13"/>
  <c r="L100" i="13"/>
  <c r="K100" i="13"/>
  <c r="J100" i="13"/>
  <c r="I100" i="13"/>
  <c r="L99" i="13"/>
  <c r="K99" i="13"/>
  <c r="J99" i="13"/>
  <c r="L98" i="13"/>
  <c r="K98" i="13"/>
  <c r="J98" i="13"/>
  <c r="I98" i="13"/>
  <c r="L97" i="13"/>
  <c r="K97" i="13"/>
  <c r="J97" i="13"/>
  <c r="I97" i="13"/>
  <c r="L96" i="13"/>
  <c r="K96" i="13"/>
  <c r="J96" i="13"/>
  <c r="I96" i="13"/>
  <c r="H95" i="13"/>
  <c r="G95" i="13"/>
  <c r="F95" i="13"/>
  <c r="E95" i="13"/>
  <c r="L94" i="13"/>
  <c r="K94" i="13"/>
  <c r="J94" i="13"/>
  <c r="I94" i="13"/>
  <c r="L93" i="13"/>
  <c r="K93" i="13"/>
  <c r="J93" i="13"/>
  <c r="I93" i="13"/>
  <c r="L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H87" i="13"/>
  <c r="G87" i="13"/>
  <c r="F87" i="13"/>
  <c r="E87" i="13"/>
  <c r="L86" i="13"/>
  <c r="K86" i="13"/>
  <c r="J86" i="13"/>
  <c r="L85" i="13"/>
  <c r="K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81" i="13"/>
  <c r="K81" i="13"/>
  <c r="J81" i="13"/>
  <c r="I81" i="13"/>
  <c r="L80" i="13"/>
  <c r="K80" i="13"/>
  <c r="J80" i="13"/>
  <c r="I80" i="13"/>
  <c r="H79" i="13"/>
  <c r="G79" i="13"/>
  <c r="F79" i="13"/>
  <c r="E79" i="13"/>
  <c r="L78" i="13"/>
  <c r="L77" i="13"/>
  <c r="K77" i="13"/>
  <c r="L76" i="13"/>
  <c r="K76" i="13"/>
  <c r="J76" i="13"/>
  <c r="L75" i="13"/>
  <c r="K75" i="13"/>
  <c r="J75" i="13"/>
  <c r="L74" i="13"/>
  <c r="K74" i="13"/>
  <c r="J74" i="13"/>
  <c r="L73" i="13"/>
  <c r="K73" i="13"/>
  <c r="J73" i="13"/>
  <c r="L72" i="13"/>
  <c r="K72" i="13"/>
  <c r="J72" i="13"/>
  <c r="H71" i="13"/>
  <c r="G71" i="13"/>
  <c r="F71" i="13"/>
  <c r="E71" i="13"/>
  <c r="L70" i="13"/>
  <c r="K70" i="13"/>
  <c r="J70" i="13"/>
  <c r="I70" i="13"/>
  <c r="L69" i="13"/>
  <c r="K69" i="13"/>
  <c r="J69" i="13"/>
  <c r="L68" i="13"/>
  <c r="K68" i="13"/>
  <c r="J68" i="13"/>
  <c r="I68" i="13"/>
  <c r="L67" i="13"/>
  <c r="K67" i="13"/>
  <c r="J67" i="13"/>
  <c r="I67" i="13"/>
  <c r="L66" i="13"/>
  <c r="J66" i="13"/>
  <c r="L65" i="13"/>
  <c r="K65" i="13"/>
  <c r="J65" i="13"/>
  <c r="L64" i="13"/>
  <c r="K64" i="13"/>
  <c r="J64" i="13"/>
  <c r="I64" i="13"/>
  <c r="H63" i="13"/>
  <c r="G63" i="13"/>
  <c r="F63" i="13"/>
  <c r="E63" i="13"/>
  <c r="L62" i="13"/>
  <c r="J62" i="13"/>
  <c r="L61" i="13"/>
  <c r="J61" i="13"/>
  <c r="L60" i="13"/>
  <c r="J60" i="13"/>
  <c r="L59" i="13"/>
  <c r="J59" i="13"/>
  <c r="L58" i="13"/>
  <c r="L57" i="13"/>
  <c r="L56" i="13"/>
  <c r="H55" i="13"/>
  <c r="K55" i="13" s="1"/>
  <c r="G55" i="13"/>
  <c r="F55" i="13"/>
  <c r="E55" i="13"/>
  <c r="L54" i="13"/>
  <c r="J54" i="13"/>
  <c r="I54" i="13"/>
  <c r="L53" i="13"/>
  <c r="J53" i="13"/>
  <c r="I53" i="13"/>
  <c r="L52" i="13"/>
  <c r="J52" i="13"/>
  <c r="I52" i="13"/>
  <c r="L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H47" i="13"/>
  <c r="G47" i="13"/>
  <c r="F47" i="13"/>
  <c r="E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J41" i="13"/>
  <c r="I41" i="13"/>
  <c r="L40" i="13"/>
  <c r="K40" i="13"/>
  <c r="J40" i="13"/>
  <c r="I40" i="13"/>
  <c r="H39" i="13"/>
  <c r="G39" i="13"/>
  <c r="F39" i="13"/>
  <c r="I39" i="13" s="1"/>
  <c r="E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H31" i="13"/>
  <c r="G31" i="13"/>
  <c r="F31" i="13"/>
  <c r="E31" i="13"/>
  <c r="L30" i="13"/>
  <c r="K30" i="13"/>
  <c r="J30" i="13"/>
  <c r="I30" i="13"/>
  <c r="L29" i="13"/>
  <c r="K29" i="13"/>
  <c r="J29" i="13"/>
  <c r="L28" i="13"/>
  <c r="K28" i="13"/>
  <c r="J28" i="13"/>
  <c r="L27" i="13"/>
  <c r="K27" i="13"/>
  <c r="J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H23" i="13"/>
  <c r="G23" i="13"/>
  <c r="F23" i="13"/>
  <c r="E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L18" i="13"/>
  <c r="K18" i="13"/>
  <c r="L17" i="13"/>
  <c r="K17" i="13"/>
  <c r="L16" i="13"/>
  <c r="K16" i="13"/>
  <c r="H15" i="13"/>
  <c r="G15" i="13"/>
  <c r="F15" i="13"/>
  <c r="E15" i="13"/>
  <c r="H14" i="13"/>
  <c r="J14" i="13" s="1"/>
  <c r="G14" i="13"/>
  <c r="F14" i="13"/>
  <c r="H12" i="13"/>
  <c r="G12" i="13"/>
  <c r="F12" i="13"/>
  <c r="H11" i="13"/>
  <c r="G11" i="13"/>
  <c r="F11" i="13"/>
  <c r="E11" i="13"/>
  <c r="H10" i="13"/>
  <c r="G10" i="13"/>
  <c r="F10" i="13"/>
  <c r="E10" i="13"/>
  <c r="H9" i="13"/>
  <c r="G9" i="13"/>
  <c r="F9" i="13"/>
  <c r="E9" i="13"/>
  <c r="H8" i="13"/>
  <c r="H7" i="13" s="1"/>
  <c r="G8" i="13"/>
  <c r="F8" i="13"/>
  <c r="E8" i="13"/>
  <c r="M7" i="13"/>
  <c r="C7" i="13"/>
  <c r="J39" i="13" l="1"/>
  <c r="J87" i="13"/>
  <c r="I159" i="13"/>
  <c r="L143" i="13"/>
  <c r="I127" i="13"/>
  <c r="I103" i="13"/>
  <c r="K79" i="13"/>
  <c r="J47" i="13"/>
  <c r="E7" i="13"/>
  <c r="I8" i="13"/>
  <c r="I23" i="13"/>
  <c r="K15" i="13"/>
  <c r="I71" i="13"/>
  <c r="I167" i="13"/>
  <c r="I63" i="13"/>
  <c r="J63" i="13"/>
  <c r="J71" i="13"/>
  <c r="K14" i="13"/>
  <c r="K95" i="13"/>
  <c r="J159" i="13"/>
  <c r="L135" i="13"/>
  <c r="I135" i="13"/>
  <c r="J119" i="13"/>
  <c r="L63" i="13"/>
  <c r="I55" i="13"/>
  <c r="J55" i="13"/>
  <c r="L55" i="13"/>
  <c r="I13" i="13"/>
  <c r="J15" i="13"/>
  <c r="I15" i="13"/>
  <c r="J175" i="13"/>
  <c r="F7" i="13"/>
  <c r="J167" i="13"/>
  <c r="I151" i="13"/>
  <c r="L11" i="13"/>
  <c r="I143" i="13"/>
  <c r="K119" i="13"/>
  <c r="I111" i="13"/>
  <c r="J111" i="13"/>
  <c r="I9" i="13"/>
  <c r="J103" i="13"/>
  <c r="I87" i="13"/>
  <c r="L87" i="13"/>
  <c r="K87" i="13"/>
  <c r="L8" i="13"/>
  <c r="K13" i="13"/>
  <c r="I47" i="13"/>
  <c r="L47" i="13"/>
  <c r="K47" i="13"/>
  <c r="L10" i="13"/>
  <c r="L39" i="13"/>
  <c r="I31" i="13"/>
  <c r="L31" i="13"/>
  <c r="J31" i="13"/>
  <c r="G7" i="13"/>
  <c r="J23" i="13"/>
  <c r="I11" i="13"/>
  <c r="L12" i="13"/>
  <c r="K23" i="13"/>
  <c r="L9" i="13"/>
  <c r="I12" i="13"/>
  <c r="I10" i="13"/>
  <c r="L23" i="13"/>
  <c r="L79" i="13"/>
  <c r="L95" i="13"/>
  <c r="J8" i="13"/>
  <c r="J9" i="13"/>
  <c r="J10" i="13"/>
  <c r="J11" i="13"/>
  <c r="J12" i="13"/>
  <c r="L13" i="13"/>
  <c r="L14" i="13"/>
  <c r="L15" i="13"/>
  <c r="K31" i="13"/>
  <c r="K39" i="13"/>
  <c r="K71" i="13"/>
  <c r="I79" i="13"/>
  <c r="I95" i="13"/>
  <c r="K103" i="13"/>
  <c r="K111" i="13"/>
  <c r="L119" i="13"/>
  <c r="J135" i="13"/>
  <c r="J143" i="13"/>
  <c r="J151" i="13"/>
  <c r="K159" i="13"/>
  <c r="K167" i="13"/>
  <c r="K175" i="13"/>
  <c r="K8" i="13"/>
  <c r="K9" i="13"/>
  <c r="K10" i="13"/>
  <c r="K11" i="13"/>
  <c r="I14" i="13"/>
  <c r="L71" i="13"/>
  <c r="J79" i="13"/>
  <c r="J95" i="13"/>
  <c r="L103" i="13"/>
  <c r="L111" i="13"/>
  <c r="I119" i="13"/>
  <c r="K135" i="13"/>
  <c r="K143" i="13"/>
  <c r="K151" i="13"/>
  <c r="L159" i="13"/>
  <c r="L167" i="13"/>
  <c r="L175" i="13"/>
  <c r="J7" i="13" l="1"/>
  <c r="I7" i="13"/>
  <c r="K7" i="13"/>
  <c r="L7" i="13"/>
</calcChain>
</file>

<file path=xl/sharedStrings.xml><?xml version="1.0" encoding="utf-8"?>
<sst xmlns="http://schemas.openxmlformats.org/spreadsheetml/2006/main" count="2013" uniqueCount="90">
  <si>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</si>
  <si>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</si>
  <si>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</si>
  <si>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</si>
  <si>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</si>
  <si>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</si>
  <si>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</si>
  <si>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</si>
  <si>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</si>
  <si>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</si>
  <si>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</si>
  <si>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</si>
  <si>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</si>
  <si>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</si>
  <si>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</si>
  <si>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</si>
  <si>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</si>
  <si>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</si>
  <si>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</si>
  <si>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</si>
  <si>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</si>
  <si>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</si>
  <si>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</si>
  <si>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</si>
  <si>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</si>
  <si>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</si>
  <si>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</si>
  <si>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</si>
  <si>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</si>
  <si>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</si>
  <si>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</si>
  <si>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</si>
  <si>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</si>
  <si>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</si>
  <si>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</si>
  <si>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</si>
  <si>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</si>
  <si>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</si>
  <si>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</si>
  <si>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</si>
  <si>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</si>
  <si>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</si>
  <si>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</si>
  <si>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</si>
  <si>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</si>
  <si>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</si>
  <si>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</si>
  <si>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</si>
  <si>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</si>
  <si>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</si>
  <si>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</si>
  <si>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</si>
  <si>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</si>
  <si>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</si>
  <si>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</si>
  <si>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</si>
  <si>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</si>
  <si>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</si>
  <si>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</si>
  <si>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</si>
  <si>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</si>
  <si>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</si>
  <si>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</si>
  <si>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</si>
  <si>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</si>
  <si>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 xml:space="preserve">% исполнения к утвержденному/уточненному  плану на 2020 год 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</si>
  <si>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</si>
  <si>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</si>
  <si>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</si>
  <si>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</si>
  <si>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89,2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2020 год, 
88,8 %  к комплексному плану
90,4 %  к лимиту  финансирования.</t>
    </r>
  </si>
  <si>
    <t>на 01.02.2021 год</t>
  </si>
  <si>
    <t>Утвержденный/уточненный  план на 2021 год</t>
  </si>
  <si>
    <t>-</t>
  </si>
  <si>
    <t>на 01.03.2021 год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</si>
  <si>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9,1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87,4 %  к комплексному плану
14,6 %  к лимиту  финансирования.</t>
    </r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</si>
  <si>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</si>
  <si>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</si>
  <si>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</si>
  <si>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</si>
  <si>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</si>
  <si>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</si>
  <si>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31.03.2021 год</t>
  </si>
  <si>
    <t>на 01.07.2021 год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</si>
  <si>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38,2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 xml:space="preserve">к утвержденному/ уточненному  плану на 2021 год, 
95,4 %  к комплексному плану
</t>
    </r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</si>
  <si>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</si>
  <si>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</si>
  <si>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</si>
  <si>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на 01.10.2021 год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</si>
  <si>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60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 xml:space="preserve">к утвержденному/ уточненному  плану на 2021 год, 
91,3 %  к комплексному плану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</si>
</sst>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_-* #,##0.00000\ _₽_-;\-* #,##0.00000\ _₽_-;_-* &quot;-&quot;??\ _₽_-;_-@_-"/>
    <numFmt numFmtId="174" formatCode="#,##0.0_ ;\-#,##0.0\ "/>
    <numFmt numFmtId="175" formatCode="_-* #,##0.0000\ _₽_-;\-* #,##0.0000\ _₽_-;_-* &quot;-&quot;\ _₽_-;_-@_-"/>
    <numFmt numFmtId="176" formatCode="_-* #,##0.0\ _₽_-;\-* #,##0.0\ _₽_-;_-* &quot;-&quot;?????\ _₽_-;_-@_-"/>
    <numFmt numFmtId="177" formatCode="_(* #,##0.00_);_(* \(#,##0.00\);_(* &quot;-&quot;??_);_(@_)"/>
    <numFmt numFmtId="178" formatCode="0.0"/>
    <numFmt numFmtId="179" formatCode="_-* #,##0.00\ _₽_-;\-* #,##0.00\ _₽_-;_-* &quot;-&quot;?\ _₽_-;_-@_-"/>
    <numFmt numFmtId="180" formatCode="_-* #,##0.00\ _₽_-;\-* #,##0.00\ _₽_-;_-* &quot;-&quot;\ _₽_-;_-@_-"/>
    <numFmt numFmtId="181" formatCode="#,##0.00_ ;\-#,##0.00\ "/>
    <numFmt numFmtId="182" formatCode="_-* #,##0.00000\ _₽_-;\-* #,##0.00000\ _₽_-;_-* &quot;-&quot;?\ _₽_-;_-@_-"/>
    <numFmt numFmtId="183" formatCode="#,##0.00000_ ;\-#,##0.00000\ "/>
    <numFmt numFmtId="184" formatCode="_-* #,##0.00000\ _₽_-;\-* #,##0.00000\ _₽_-;_-* &quot;-&quot;\ _₽_-;_-@_-"/>
    <numFmt numFmtId="185" formatCode="#,##0.00000"/>
    <numFmt numFmtId="186" formatCode="#,##0.00_р_."/>
    <numFmt numFmtId="187" formatCode="#,##0.0\ _₽"/>
    <numFmt numFmtId="188" formatCode="#,##0.00\ _₽"/>
    <numFmt numFmtId="189" formatCode="_-* #,##0.000\ _₽_-;\-* #,##0.000\ _₽_-;_-* &quot;-&quot;?\ _₽_-;_-@_-"/>
    <numFmt numFmtId="190" formatCode="_-* #,##0.00\ _₽_-;\-* #,##0.00\ _₽_-;_-* &quot;-&quot;?????\ _₽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5"/>
      <name val="Times New Roman"/>
      <family val="1"/>
      <charset val="204"/>
    </font>
    <font>
      <sz val="44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838">
    <xf numFmtId="0" fontId="0" fillId="0" borderId="0"/>
    <xf numFmtId="43" fontId="24" fillId="0" borderId="0" applyFont="0" applyFill="0" applyBorder="0" applyAlignment="0" applyProtection="0"/>
    <xf numFmtId="0" fontId="23" fillId="0" borderId="0"/>
    <xf numFmtId="0" fontId="36" fillId="0" borderId="0"/>
    <xf numFmtId="166" fontId="36" fillId="0" borderId="0" applyFont="0" applyFill="0" applyBorder="0" applyAlignment="0" applyProtection="0"/>
    <xf numFmtId="0" fontId="23" fillId="0" borderId="0"/>
    <xf numFmtId="0" fontId="23" fillId="0" borderId="0"/>
    <xf numFmtId="166" fontId="3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3" fillId="0" borderId="0"/>
    <xf numFmtId="166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3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8" fillId="0" borderId="0"/>
    <xf numFmtId="0" fontId="18" fillId="0" borderId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43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7">
    <xf numFmtId="0" fontId="0" fillId="0" borderId="0" xfId="0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9" fillId="0" borderId="1" xfId="2" applyFont="1" applyFill="1" applyBorder="1" applyAlignment="1">
      <alignment horizontal="center" vertical="center" textRotation="90" wrapText="1"/>
    </xf>
    <xf numFmtId="0" fontId="40" fillId="0" borderId="0" xfId="2" applyFont="1"/>
    <xf numFmtId="0" fontId="32" fillId="0" borderId="0" xfId="2" applyFont="1"/>
    <xf numFmtId="0" fontId="41" fillId="0" borderId="0" xfId="2" applyFont="1"/>
    <xf numFmtId="16" fontId="35" fillId="5" borderId="1" xfId="2" applyNumberFormat="1" applyFont="1" applyFill="1" applyBorder="1" applyAlignment="1">
      <alignment horizontal="center" vertical="center" textRotation="90" wrapText="1"/>
    </xf>
    <xf numFmtId="16" fontId="35" fillId="5" borderId="1" xfId="5" applyNumberFormat="1" applyFont="1" applyFill="1" applyBorder="1" applyAlignment="1">
      <alignment horizontal="center" vertical="center" textRotation="90" wrapText="1"/>
    </xf>
    <xf numFmtId="0" fontId="35" fillId="5" borderId="1" xfId="5" applyFont="1" applyFill="1" applyBorder="1" applyAlignment="1">
      <alignment horizontal="center" vertical="center" textRotation="90" wrapText="1"/>
    </xf>
    <xf numFmtId="0" fontId="35" fillId="5" borderId="1" xfId="2" applyFont="1" applyFill="1" applyBorder="1" applyAlignment="1">
      <alignment horizontal="center" vertical="center" textRotation="90" wrapText="1"/>
    </xf>
    <xf numFmtId="0" fontId="40" fillId="0" borderId="0" xfId="0" applyFont="1"/>
    <xf numFmtId="167" fontId="40" fillId="0" borderId="0" xfId="0" applyNumberFormat="1" applyFont="1"/>
    <xf numFmtId="0" fontId="44" fillId="0" borderId="0" xfId="0" applyFont="1"/>
    <xf numFmtId="0" fontId="45" fillId="0" borderId="0" xfId="0" applyFont="1"/>
    <xf numFmtId="169" fontId="46" fillId="4" borderId="1" xfId="4" applyNumberFormat="1" applyFont="1" applyFill="1" applyBorder="1" applyAlignment="1">
      <alignment horizontal="right" vertical="center" wrapText="1"/>
    </xf>
    <xf numFmtId="167" fontId="46" fillId="4" borderId="1" xfId="4" applyNumberFormat="1" applyFont="1" applyFill="1" applyBorder="1" applyAlignment="1">
      <alignment horizontal="right" vertical="center" wrapText="1"/>
    </xf>
    <xf numFmtId="168" fontId="46" fillId="4" borderId="1" xfId="1" applyNumberFormat="1" applyFont="1" applyFill="1" applyBorder="1" applyAlignment="1">
      <alignment horizontal="right" vertical="center" wrapText="1"/>
    </xf>
    <xf numFmtId="167" fontId="47" fillId="5" borderId="1" xfId="4" applyNumberFormat="1" applyFont="1" applyFill="1" applyBorder="1" applyAlignment="1">
      <alignment horizontal="right" vertical="center" wrapText="1"/>
    </xf>
    <xf numFmtId="167" fontId="47" fillId="0" borderId="1" xfId="4" applyNumberFormat="1" applyFont="1" applyFill="1" applyBorder="1" applyAlignment="1">
      <alignment horizontal="right" vertical="center" wrapText="1"/>
    </xf>
    <xf numFmtId="168" fontId="47" fillId="0" borderId="1" xfId="8" applyNumberFormat="1" applyFont="1" applyFill="1" applyBorder="1" applyAlignment="1">
      <alignment horizontal="right" vertical="center" wrapText="1"/>
    </xf>
    <xf numFmtId="167" fontId="46" fillId="0" borderId="1" xfId="4" applyNumberFormat="1" applyFont="1" applyFill="1" applyBorder="1" applyAlignment="1">
      <alignment horizontal="right" vertical="center" wrapText="1"/>
    </xf>
    <xf numFmtId="167" fontId="47" fillId="3" borderId="1" xfId="2" applyNumberFormat="1" applyFont="1" applyFill="1" applyBorder="1" applyAlignment="1">
      <alignment horizontal="right" vertical="center" wrapText="1"/>
    </xf>
    <xf numFmtId="167" fontId="47" fillId="5" borderId="1" xfId="2" applyNumberFormat="1" applyFont="1" applyFill="1" applyBorder="1" applyAlignment="1">
      <alignment horizontal="right" vertical="center" wrapText="1"/>
    </xf>
    <xf numFmtId="168" fontId="46" fillId="4" borderId="1" xfId="4" applyNumberFormat="1" applyFont="1" applyFill="1" applyBorder="1" applyAlignment="1">
      <alignment horizontal="right" vertical="center" wrapText="1"/>
    </xf>
    <xf numFmtId="167" fontId="47" fillId="0" borderId="1" xfId="2" applyNumberFormat="1" applyFont="1" applyFill="1" applyBorder="1" applyAlignment="1">
      <alignment horizontal="right" vertical="center" wrapText="1"/>
    </xf>
    <xf numFmtId="167" fontId="47" fillId="3" borderId="1" xfId="4" applyNumberFormat="1" applyFont="1" applyFill="1" applyBorder="1" applyAlignment="1">
      <alignment horizontal="right" vertical="center" wrapText="1"/>
    </xf>
    <xf numFmtId="168" fontId="47" fillId="5" borderId="1" xfId="1" applyNumberFormat="1" applyFont="1" applyFill="1" applyBorder="1" applyAlignment="1">
      <alignment horizontal="right" vertical="center" wrapText="1"/>
    </xf>
    <xf numFmtId="168" fontId="47" fillId="5" borderId="1" xfId="8" applyNumberFormat="1" applyFont="1" applyFill="1" applyBorder="1" applyAlignment="1">
      <alignment horizontal="right" vertical="center" wrapText="1"/>
    </xf>
    <xf numFmtId="168" fontId="47" fillId="3" borderId="1" xfId="8" applyNumberFormat="1" applyFont="1" applyFill="1" applyBorder="1" applyAlignment="1">
      <alignment horizontal="right" vertical="center" wrapText="1"/>
    </xf>
    <xf numFmtId="167" fontId="46" fillId="3" borderId="1" xfId="4" applyNumberFormat="1" applyFont="1" applyFill="1" applyBorder="1" applyAlignment="1">
      <alignment horizontal="right" vertical="center" wrapText="1"/>
    </xf>
    <xf numFmtId="169" fontId="46" fillId="3" borderId="1" xfId="4" applyNumberFormat="1" applyFont="1" applyFill="1" applyBorder="1" applyAlignment="1">
      <alignment horizontal="right" vertical="center" wrapText="1"/>
    </xf>
    <xf numFmtId="168" fontId="47" fillId="5" borderId="1" xfId="4" applyNumberFormat="1" applyFont="1" applyFill="1" applyBorder="1" applyAlignment="1">
      <alignment horizontal="right" vertical="center" wrapText="1"/>
    </xf>
    <xf numFmtId="168" fontId="46" fillId="3" borderId="1" xfId="4" applyNumberFormat="1" applyFont="1" applyFill="1" applyBorder="1" applyAlignment="1">
      <alignment horizontal="right" vertical="center" wrapText="1"/>
    </xf>
    <xf numFmtId="168" fontId="47" fillId="3" borderId="1" xfId="4" applyNumberFormat="1" applyFont="1" applyFill="1" applyBorder="1" applyAlignment="1">
      <alignment horizontal="right" vertical="center" wrapText="1"/>
    </xf>
    <xf numFmtId="169" fontId="47" fillId="0" borderId="1" xfId="4" applyNumberFormat="1" applyFont="1" applyFill="1" applyBorder="1" applyAlignment="1">
      <alignment horizontal="right" vertical="center" wrapText="1"/>
    </xf>
    <xf numFmtId="174" fontId="47" fillId="3" borderId="1" xfId="4" applyNumberFormat="1" applyFont="1" applyFill="1" applyBorder="1" applyAlignment="1">
      <alignment horizontal="right" vertical="center" wrapText="1"/>
    </xf>
    <xf numFmtId="43" fontId="46" fillId="4" borderId="1" xfId="4" applyNumberFormat="1" applyFont="1" applyFill="1" applyBorder="1" applyAlignment="1">
      <alignment horizontal="right" vertical="center" wrapText="1"/>
    </xf>
    <xf numFmtId="167" fontId="47" fillId="0" borderId="1" xfId="4" applyNumberFormat="1" applyFont="1" applyBorder="1" applyAlignment="1">
      <alignment horizontal="right" vertical="center" wrapText="1"/>
    </xf>
    <xf numFmtId="167" fontId="46" fillId="5" borderId="1" xfId="4" applyNumberFormat="1" applyFont="1" applyFill="1" applyBorder="1" applyAlignment="1">
      <alignment horizontal="right" vertical="center" wrapText="1"/>
    </xf>
    <xf numFmtId="168" fontId="47" fillId="3" borderId="1" xfId="1" applyNumberFormat="1" applyFont="1" applyFill="1" applyBorder="1" applyAlignment="1">
      <alignment horizontal="right" vertical="center" wrapText="1"/>
    </xf>
    <xf numFmtId="169" fontId="47" fillId="0" borderId="1" xfId="8" applyNumberFormat="1" applyFont="1" applyFill="1" applyBorder="1" applyAlignment="1">
      <alignment horizontal="right" vertical="center" wrapText="1"/>
    </xf>
    <xf numFmtId="169" fontId="46" fillId="0" borderId="1" xfId="4" applyNumberFormat="1" applyFont="1" applyFill="1" applyBorder="1" applyAlignment="1">
      <alignment horizontal="right" vertical="center" wrapText="1"/>
    </xf>
    <xf numFmtId="169" fontId="47" fillId="0" borderId="1" xfId="1" applyNumberFormat="1" applyFont="1" applyFill="1" applyBorder="1" applyAlignment="1">
      <alignment horizontal="right" vertical="center" wrapText="1"/>
    </xf>
    <xf numFmtId="169" fontId="47" fillId="5" borderId="1" xfId="1" applyNumberFormat="1" applyFont="1" applyFill="1" applyBorder="1" applyAlignment="1">
      <alignment horizontal="right" vertical="center" wrapText="1"/>
    </xf>
    <xf numFmtId="167" fontId="47" fillId="3" borderId="1" xfId="7" applyNumberFormat="1" applyFont="1" applyFill="1" applyBorder="1" applyAlignment="1">
      <alignment horizontal="right" vertical="center" wrapText="1"/>
    </xf>
    <xf numFmtId="167" fontId="47" fillId="0" borderId="1" xfId="7" applyNumberFormat="1" applyFont="1" applyFill="1" applyBorder="1" applyAlignment="1">
      <alignment horizontal="right" vertical="center" wrapText="1"/>
    </xf>
    <xf numFmtId="167" fontId="48" fillId="0" borderId="1" xfId="0" applyNumberFormat="1" applyFont="1" applyBorder="1" applyAlignment="1">
      <alignment vertical="center" wrapText="1"/>
    </xf>
    <xf numFmtId="167" fontId="47" fillId="0" borderId="1" xfId="14" applyNumberFormat="1" applyFont="1" applyFill="1" applyBorder="1" applyAlignment="1">
      <alignment horizontal="right" vertical="center" wrapText="1"/>
    </xf>
    <xf numFmtId="174" fontId="46" fillId="4" borderId="1" xfId="4" applyNumberFormat="1" applyFont="1" applyFill="1" applyBorder="1" applyAlignment="1">
      <alignment horizontal="right" vertical="center" wrapText="1"/>
    </xf>
    <xf numFmtId="174" fontId="47" fillId="5" borderId="1" xfId="4" applyNumberFormat="1" applyFont="1" applyFill="1" applyBorder="1" applyAlignment="1">
      <alignment horizontal="right" vertical="center" wrapText="1"/>
    </xf>
    <xf numFmtId="174" fontId="47" fillId="5" borderId="1" xfId="1" applyNumberFormat="1" applyFont="1" applyFill="1" applyBorder="1" applyAlignment="1">
      <alignment horizontal="right" vertical="center" wrapText="1"/>
    </xf>
    <xf numFmtId="174" fontId="46" fillId="4" borderId="1" xfId="1" applyNumberFormat="1" applyFont="1" applyFill="1" applyBorder="1" applyAlignment="1">
      <alignment horizontal="right" vertical="center" wrapText="1"/>
    </xf>
    <xf numFmtId="174" fontId="47" fillId="0" borderId="1" xfId="8" applyNumberFormat="1" applyFont="1" applyFill="1" applyBorder="1" applyAlignment="1">
      <alignment horizontal="right" vertical="center" wrapText="1"/>
    </xf>
    <xf numFmtId="0" fontId="44" fillId="0" borderId="0" xfId="2" applyFont="1"/>
    <xf numFmtId="0" fontId="50" fillId="0" borderId="0" xfId="2" applyFont="1"/>
    <xf numFmtId="0" fontId="51" fillId="0" borderId="0" xfId="2" applyFont="1"/>
    <xf numFmtId="0" fontId="38" fillId="2" borderId="1" xfId="2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/>
    </xf>
    <xf numFmtId="176" fontId="47" fillId="0" borderId="1" xfId="7" applyNumberFormat="1" applyFont="1" applyFill="1" applyBorder="1" applyAlignment="1">
      <alignment horizontal="right" vertical="center" wrapText="1"/>
    </xf>
    <xf numFmtId="176" fontId="47" fillId="3" borderId="1" xfId="7" applyNumberFormat="1" applyFont="1" applyFill="1" applyBorder="1" applyAlignment="1">
      <alignment horizontal="right" vertical="center" wrapText="1"/>
    </xf>
    <xf numFmtId="175" fontId="47" fillId="5" borderId="1" xfId="1" applyNumberFormat="1" applyFont="1" applyFill="1" applyBorder="1" applyAlignment="1">
      <alignment horizontal="right" vertical="center" wrapText="1"/>
    </xf>
    <xf numFmtId="167" fontId="46" fillId="4" borderId="1" xfId="1" applyNumberFormat="1" applyFont="1" applyFill="1" applyBorder="1" applyAlignment="1">
      <alignment horizontal="right" vertical="center" wrapText="1"/>
    </xf>
    <xf numFmtId="167" fontId="47" fillId="5" borderId="1" xfId="8" applyNumberFormat="1" applyFont="1" applyFill="1" applyBorder="1" applyAlignment="1">
      <alignment horizontal="right" vertical="center" wrapText="1"/>
    </xf>
    <xf numFmtId="167" fontId="35" fillId="3" borderId="1" xfId="7" applyNumberFormat="1" applyFont="1" applyFill="1" applyBorder="1" applyAlignment="1">
      <alignment horizontal="center" vertical="center" wrapText="1"/>
    </xf>
    <xf numFmtId="171" fontId="35" fillId="5" borderId="1" xfId="10" applyNumberFormat="1" applyFont="1" applyFill="1" applyBorder="1" applyAlignment="1">
      <alignment horizontal="center" vertical="center" wrapText="1"/>
    </xf>
    <xf numFmtId="171" fontId="35" fillId="3" borderId="1" xfId="7" applyNumberFormat="1" applyFont="1" applyFill="1" applyBorder="1" applyAlignment="1">
      <alignment horizontal="center" vertical="center" wrapText="1"/>
    </xf>
    <xf numFmtId="167" fontId="47" fillId="5" borderId="1" xfId="7" applyNumberFormat="1" applyFont="1" applyFill="1" applyBorder="1" applyAlignment="1">
      <alignment horizontal="right" vertical="center" wrapText="1"/>
    </xf>
    <xf numFmtId="176" fontId="47" fillId="0" borderId="1" xfId="7" applyNumberFormat="1" applyFont="1" applyFill="1" applyBorder="1" applyAlignment="1">
      <alignment horizontal="center" vertical="center"/>
    </xf>
    <xf numFmtId="170" fontId="47" fillId="0" borderId="1" xfId="2629" applyNumberFormat="1" applyFont="1" applyFill="1" applyBorder="1" applyAlignment="1">
      <alignment horizontal="right" vertical="center" wrapText="1"/>
    </xf>
    <xf numFmtId="170" fontId="47" fillId="0" borderId="1" xfId="263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wrapText="1"/>
    </xf>
    <xf numFmtId="0" fontId="38" fillId="0" borderId="1" xfId="2" applyFont="1" applyBorder="1" applyAlignment="1">
      <alignment horizontal="center" vertical="center" wrapText="1"/>
    </xf>
    <xf numFmtId="167" fontId="30" fillId="5" borderId="1" xfId="7" applyNumberFormat="1" applyFont="1" applyFill="1" applyBorder="1" applyAlignment="1">
      <alignment horizontal="right" vertical="center" wrapText="1"/>
    </xf>
    <xf numFmtId="181" fontId="46" fillId="4" borderId="1" xfId="4" applyNumberFormat="1" applyFont="1" applyFill="1" applyBorder="1" applyAlignment="1">
      <alignment horizontal="right" vertical="center" wrapText="1"/>
    </xf>
    <xf numFmtId="181" fontId="47" fillId="3" borderId="1" xfId="4" applyNumberFormat="1" applyFont="1" applyFill="1" applyBorder="1" applyAlignment="1">
      <alignment horizontal="right" vertical="center" wrapText="1"/>
    </xf>
    <xf numFmtId="181" fontId="47" fillId="5" borderId="1" xfId="7" applyNumberFormat="1" applyFont="1" applyFill="1" applyBorder="1" applyAlignment="1">
      <alignment horizontal="right" vertical="center" wrapText="1"/>
    </xf>
    <xf numFmtId="182" fontId="47" fillId="0" borderId="1" xfId="7" applyNumberFormat="1" applyFont="1" applyFill="1" applyBorder="1" applyAlignment="1">
      <alignment horizontal="right" vertical="center" wrapText="1"/>
    </xf>
    <xf numFmtId="182" fontId="47" fillId="3" borderId="1" xfId="7" applyNumberFormat="1" applyFont="1" applyFill="1" applyBorder="1" applyAlignment="1">
      <alignment horizontal="right" vertical="center" wrapText="1"/>
    </xf>
    <xf numFmtId="181" fontId="47" fillId="0" borderId="1" xfId="7" applyNumberFormat="1" applyFont="1" applyFill="1" applyBorder="1" applyAlignment="1">
      <alignment horizontal="right" vertical="center" wrapText="1"/>
    </xf>
    <xf numFmtId="167" fontId="47" fillId="0" borderId="1" xfId="5154" applyNumberFormat="1" applyFont="1" applyFill="1" applyBorder="1" applyAlignment="1">
      <alignment horizontal="right" vertical="center" wrapText="1"/>
    </xf>
    <xf numFmtId="167" fontId="47" fillId="3" borderId="1" xfId="5154" applyNumberFormat="1" applyFont="1" applyFill="1" applyBorder="1" applyAlignment="1">
      <alignment horizontal="right" vertical="center" wrapText="1"/>
    </xf>
    <xf numFmtId="182" fontId="30" fillId="3" borderId="1" xfId="7" applyNumberFormat="1" applyFont="1" applyFill="1" applyBorder="1" applyAlignment="1">
      <alignment horizontal="right" vertical="center" wrapText="1"/>
    </xf>
    <xf numFmtId="182" fontId="30" fillId="3" borderId="1" xfId="7" applyNumberFormat="1" applyFont="1" applyFill="1" applyBorder="1" applyAlignment="1">
      <alignment horizontal="right" vertical="center" wrapText="1"/>
    </xf>
    <xf numFmtId="167" fontId="55" fillId="0" borderId="1" xfId="7" applyNumberFormat="1" applyFont="1" applyFill="1" applyBorder="1" applyAlignment="1">
      <alignment horizontal="right" vertical="center" wrapText="1"/>
    </xf>
    <xf numFmtId="182" fontId="55" fillId="0" borderId="1" xfId="7" applyNumberFormat="1" applyFont="1" applyFill="1" applyBorder="1" applyAlignment="1">
      <alignment horizontal="right" vertical="center" wrapText="1"/>
    </xf>
    <xf numFmtId="181" fontId="47" fillId="5" borderId="1" xfId="8" applyNumberFormat="1" applyFont="1" applyFill="1" applyBorder="1" applyAlignment="1">
      <alignment horizontal="right" vertical="center" wrapText="1"/>
    </xf>
    <xf numFmtId="181" fontId="46" fillId="0" borderId="1" xfId="4" applyNumberFormat="1" applyFont="1" applyFill="1" applyBorder="1" applyAlignment="1">
      <alignment horizontal="right" vertical="center" wrapText="1"/>
    </xf>
    <xf numFmtId="181" fontId="47" fillId="5" borderId="1" xfId="4" applyNumberFormat="1" applyFont="1" applyFill="1" applyBorder="1" applyAlignment="1">
      <alignment horizontal="right" vertical="center" wrapText="1"/>
    </xf>
    <xf numFmtId="181" fontId="47" fillId="5" borderId="1" xfId="1" applyNumberFormat="1" applyFont="1" applyFill="1" applyBorder="1" applyAlignment="1">
      <alignment horizontal="right" vertical="center" wrapText="1"/>
    </xf>
    <xf numFmtId="183" fontId="47" fillId="0" borderId="1" xfId="1" applyNumberFormat="1" applyFont="1" applyFill="1" applyBorder="1" applyAlignment="1">
      <alignment horizontal="right" vertical="center" wrapText="1"/>
    </xf>
    <xf numFmtId="183" fontId="47" fillId="3" borderId="1" xfId="1" applyNumberFormat="1" applyFont="1" applyFill="1" applyBorder="1" applyAlignment="1">
      <alignment horizontal="right" vertical="center" wrapText="1"/>
    </xf>
    <xf numFmtId="179" fontId="46" fillId="4" borderId="1" xfId="4" applyNumberFormat="1" applyFont="1" applyFill="1" applyBorder="1" applyAlignment="1">
      <alignment horizontal="right" vertical="center" wrapText="1"/>
    </xf>
    <xf numFmtId="169" fontId="46" fillId="3" borderId="1" xfId="4" applyNumberFormat="1" applyFont="1" applyFill="1" applyBorder="1" applyAlignment="1">
      <alignment horizontal="right" vertical="center" wrapText="1"/>
    </xf>
    <xf numFmtId="43" fontId="54" fillId="5" borderId="1" xfId="5216" applyNumberFormat="1" applyFont="1" applyFill="1" applyBorder="1" applyAlignment="1">
      <alignment horizontal="right" vertical="center" wrapText="1"/>
    </xf>
    <xf numFmtId="168" fontId="42" fillId="5" borderId="1" xfId="4" applyNumberFormat="1" applyFont="1" applyFill="1" applyBorder="1" applyAlignment="1">
      <alignment horizontal="center" vertical="center" wrapText="1"/>
    </xf>
    <xf numFmtId="168" fontId="42" fillId="0" borderId="1" xfId="4" applyNumberFormat="1" applyFont="1" applyFill="1" applyBorder="1" applyAlignment="1">
      <alignment horizontal="center" vertical="center" wrapText="1"/>
    </xf>
    <xf numFmtId="168" fontId="42" fillId="3" borderId="1" xfId="4" applyNumberFormat="1" applyFont="1" applyFill="1" applyBorder="1" applyAlignment="1">
      <alignment horizontal="center" vertical="center" wrapText="1"/>
    </xf>
    <xf numFmtId="184" fontId="42" fillId="3" borderId="1" xfId="4" applyNumberFormat="1" applyFont="1" applyFill="1" applyBorder="1" applyAlignment="1">
      <alignment horizontal="center" vertical="center" wrapText="1"/>
    </xf>
    <xf numFmtId="180" fontId="42" fillId="3" borderId="1" xfId="4" applyNumberFormat="1" applyFont="1" applyFill="1" applyBorder="1" applyAlignment="1">
      <alignment horizontal="center" vertical="center" wrapText="1"/>
    </xf>
    <xf numFmtId="169" fontId="47" fillId="3" borderId="1" xfId="9483" applyNumberFormat="1" applyFont="1" applyFill="1" applyBorder="1" applyAlignment="1">
      <alignment horizontal="right" vertical="center" wrapText="1"/>
    </xf>
    <xf numFmtId="169" fontId="47" fillId="5" borderId="1" xfId="9483" applyNumberFormat="1" applyFont="1" applyFill="1" applyBorder="1" applyAlignment="1">
      <alignment horizontal="right" vertical="center" wrapText="1"/>
    </xf>
    <xf numFmtId="173" fontId="47" fillId="3" borderId="1" xfId="9483" applyNumberFormat="1" applyFont="1" applyFill="1" applyBorder="1" applyAlignment="1">
      <alignment horizontal="right" vertical="center" wrapText="1"/>
    </xf>
    <xf numFmtId="167" fontId="47" fillId="0" borderId="1" xfId="10" applyNumberFormat="1" applyFont="1" applyFill="1" applyBorder="1" applyAlignment="1">
      <alignment horizontal="right" vertical="center" wrapText="1"/>
    </xf>
    <xf numFmtId="167" fontId="47" fillId="0" borderId="1" xfId="5054" applyNumberFormat="1" applyFont="1" applyFill="1" applyBorder="1" applyAlignment="1">
      <alignment horizontal="right" vertical="center" wrapText="1"/>
    </xf>
    <xf numFmtId="178" fontId="47" fillId="0" borderId="1" xfId="5054" applyNumberFormat="1" applyFont="1" applyFill="1" applyBorder="1" applyAlignment="1">
      <alignment horizontal="right" vertical="center" wrapText="1"/>
    </xf>
    <xf numFmtId="167" fontId="47" fillId="3" borderId="1" xfId="5054" applyNumberFormat="1" applyFont="1" applyFill="1" applyBorder="1" applyAlignment="1">
      <alignment horizontal="right" vertical="center" wrapText="1"/>
    </xf>
    <xf numFmtId="179" fontId="47" fillId="0" borderId="1" xfId="1" applyNumberFormat="1" applyFont="1" applyBorder="1" applyAlignment="1">
      <alignment horizontal="right" vertical="center" wrapText="1"/>
    </xf>
    <xf numFmtId="168" fontId="47" fillId="0" borderId="1" xfId="4" applyNumberFormat="1" applyFont="1" applyFill="1" applyBorder="1" applyAlignment="1">
      <alignment horizontal="right" vertical="center" wrapText="1"/>
    </xf>
    <xf numFmtId="168" fontId="47" fillId="0" borderId="1" xfId="1" applyNumberFormat="1" applyFont="1" applyFill="1" applyBorder="1" applyAlignment="1">
      <alignment horizontal="right" vertical="center" wrapText="1"/>
    </xf>
    <xf numFmtId="179" fontId="47" fillId="0" borderId="1" xfId="7" applyNumberFormat="1" applyFont="1" applyBorder="1" applyAlignment="1">
      <alignment horizontal="right" vertical="center" wrapText="1"/>
    </xf>
    <xf numFmtId="167" fontId="47" fillId="0" borderId="1" xfId="7" applyNumberFormat="1" applyFont="1" applyBorder="1" applyAlignment="1">
      <alignment horizontal="right" vertical="center" wrapText="1"/>
    </xf>
    <xf numFmtId="174" fontId="47" fillId="0" borderId="1" xfId="4" applyNumberFormat="1" applyFont="1" applyFill="1" applyBorder="1" applyAlignment="1">
      <alignment horizontal="right" vertical="center" wrapText="1"/>
    </xf>
    <xf numFmtId="179" fontId="47" fillId="0" borderId="1" xfId="7" applyNumberFormat="1" applyFont="1" applyFill="1" applyBorder="1" applyAlignment="1">
      <alignment horizontal="right" vertical="center" wrapText="1"/>
    </xf>
    <xf numFmtId="179" fontId="47" fillId="3" borderId="1" xfId="7" applyNumberFormat="1" applyFont="1" applyFill="1" applyBorder="1" applyAlignment="1">
      <alignment horizontal="right" vertical="center" wrapText="1"/>
    </xf>
    <xf numFmtId="0" fontId="38" fillId="0" borderId="1" xfId="2" applyFont="1" applyBorder="1" applyAlignment="1">
      <alignment horizontal="center" vertical="center" wrapText="1"/>
    </xf>
    <xf numFmtId="4" fontId="47" fillId="3" borderId="1" xfId="7" applyNumberFormat="1" applyFont="1" applyFill="1" applyBorder="1" applyAlignment="1">
      <alignment horizontal="center" vertical="center" wrapText="1"/>
    </xf>
    <xf numFmtId="167" fontId="56" fillId="4" borderId="1" xfId="4" applyNumberFormat="1" applyFont="1" applyFill="1" applyBorder="1" applyAlignment="1">
      <alignment horizontal="right" vertical="center" wrapText="1"/>
    </xf>
    <xf numFmtId="174" fontId="56" fillId="4" borderId="1" xfId="4" applyNumberFormat="1" applyFont="1" applyFill="1" applyBorder="1" applyAlignment="1">
      <alignment horizontal="right" vertical="center" wrapText="1"/>
    </xf>
    <xf numFmtId="167" fontId="57" fillId="2" borderId="1" xfId="2" applyNumberFormat="1" applyFont="1" applyFill="1" applyBorder="1" applyAlignment="1">
      <alignment horizontal="right" vertical="center" wrapText="1"/>
    </xf>
    <xf numFmtId="174" fontId="57" fillId="2" borderId="1" xfId="2" applyNumberFormat="1" applyFont="1" applyFill="1" applyBorder="1" applyAlignment="1">
      <alignment horizontal="right" vertical="center" wrapText="1"/>
    </xf>
    <xf numFmtId="167" fontId="56" fillId="2" borderId="1" xfId="2" applyNumberFormat="1" applyFont="1" applyFill="1" applyBorder="1" applyAlignment="1">
      <alignment horizontal="right" vertical="center" wrapText="1"/>
    </xf>
    <xf numFmtId="167" fontId="59" fillId="4" borderId="1" xfId="4" applyNumberFormat="1" applyFont="1" applyFill="1" applyBorder="1" applyAlignment="1">
      <alignment horizontal="right" vertical="center" wrapText="1"/>
    </xf>
    <xf numFmtId="168" fontId="59" fillId="4" borderId="1" xfId="4" applyNumberFormat="1" applyFont="1" applyFill="1" applyBorder="1" applyAlignment="1">
      <alignment horizontal="right" vertical="center" wrapText="1"/>
    </xf>
    <xf numFmtId="167" fontId="58" fillId="5" borderId="1" xfId="4" applyNumberFormat="1" applyFont="1" applyFill="1" applyBorder="1" applyAlignment="1">
      <alignment horizontal="right" vertical="center" wrapText="1"/>
    </xf>
    <xf numFmtId="168" fontId="58" fillId="5" borderId="1" xfId="8" applyNumberFormat="1" applyFont="1" applyFill="1" applyBorder="1" applyAlignment="1">
      <alignment horizontal="right" vertical="center" wrapText="1"/>
    </xf>
    <xf numFmtId="167" fontId="59" fillId="0" borderId="1" xfId="4" applyNumberFormat="1" applyFont="1" applyFill="1" applyBorder="1" applyAlignment="1">
      <alignment horizontal="right" vertical="center" wrapText="1"/>
    </xf>
    <xf numFmtId="182" fontId="58" fillId="3" borderId="1" xfId="7" applyNumberFormat="1" applyFont="1" applyFill="1" applyBorder="1" applyAlignment="1">
      <alignment horizontal="right" vertical="center" wrapText="1"/>
    </xf>
    <xf numFmtId="167" fontId="58" fillId="3" borderId="1" xfId="7" applyNumberFormat="1" applyFont="1" applyFill="1" applyBorder="1" applyAlignment="1">
      <alignment horizontal="right" vertical="center" wrapText="1"/>
    </xf>
    <xf numFmtId="182" fontId="58" fillId="0" borderId="1" xfId="7" applyNumberFormat="1" applyFont="1" applyFill="1" applyBorder="1" applyAlignment="1">
      <alignment horizontal="right" vertical="center" wrapText="1"/>
    </xf>
    <xf numFmtId="168" fontId="58" fillId="5" borderId="1" xfId="1" applyNumberFormat="1" applyFont="1" applyFill="1" applyBorder="1" applyAlignment="1">
      <alignment horizontal="right" vertical="center" wrapText="1"/>
    </xf>
    <xf numFmtId="167" fontId="58" fillId="5" borderId="1" xfId="2" applyNumberFormat="1" applyFont="1" applyFill="1" applyBorder="1" applyAlignment="1">
      <alignment horizontal="right" vertical="center" wrapText="1"/>
    </xf>
    <xf numFmtId="169" fontId="58" fillId="0" borderId="1" xfId="4" applyNumberFormat="1" applyFont="1" applyFill="1" applyBorder="1" applyAlignment="1">
      <alignment horizontal="right" vertical="center" wrapText="1"/>
    </xf>
    <xf numFmtId="168" fontId="58" fillId="5" borderId="1" xfId="4" applyNumberFormat="1" applyFont="1" applyFill="1" applyBorder="1" applyAlignment="1">
      <alignment horizontal="right" vertical="center" wrapText="1"/>
    </xf>
    <xf numFmtId="174" fontId="59" fillId="4" borderId="1" xfId="1" applyNumberFormat="1" applyFont="1" applyFill="1" applyBorder="1" applyAlignment="1">
      <alignment horizontal="right" vertical="center" wrapText="1"/>
    </xf>
    <xf numFmtId="43" fontId="59" fillId="4" borderId="1" xfId="4" applyNumberFormat="1" applyFont="1" applyFill="1" applyBorder="1" applyAlignment="1">
      <alignment horizontal="right" vertical="center" wrapText="1"/>
    </xf>
    <xf numFmtId="169" fontId="59" fillId="4" borderId="1" xfId="4" applyNumberFormat="1" applyFont="1" applyFill="1" applyBorder="1" applyAlignment="1">
      <alignment horizontal="right" vertical="center" wrapText="1"/>
    </xf>
    <xf numFmtId="167" fontId="58" fillId="0" borderId="1" xfId="4" applyNumberFormat="1" applyFont="1" applyFill="1" applyBorder="1" applyAlignment="1">
      <alignment horizontal="right" vertical="center" wrapText="1"/>
    </xf>
    <xf numFmtId="169" fontId="58" fillId="0" borderId="1" xfId="8" applyNumberFormat="1" applyFont="1" applyFill="1" applyBorder="1" applyAlignment="1">
      <alignment horizontal="right" vertical="center" wrapText="1"/>
    </xf>
    <xf numFmtId="169" fontId="59" fillId="0" borderId="1" xfId="4" applyNumberFormat="1" applyFont="1" applyFill="1" applyBorder="1" applyAlignment="1">
      <alignment horizontal="right" vertical="center" wrapText="1"/>
    </xf>
    <xf numFmtId="168" fontId="58" fillId="3" borderId="1" xfId="4" applyNumberFormat="1" applyFont="1" applyFill="1" applyBorder="1" applyAlignment="1">
      <alignment horizontal="center" vertical="center" wrapText="1"/>
    </xf>
    <xf numFmtId="184" fontId="58" fillId="3" borderId="1" xfId="4" applyNumberFormat="1" applyFont="1" applyFill="1" applyBorder="1" applyAlignment="1">
      <alignment horizontal="center" vertical="center" wrapText="1"/>
    </xf>
    <xf numFmtId="174" fontId="58" fillId="0" borderId="1" xfId="8" applyNumberFormat="1" applyFont="1" applyFill="1" applyBorder="1" applyAlignment="1">
      <alignment horizontal="right" vertical="center" wrapText="1"/>
    </xf>
    <xf numFmtId="168" fontId="58" fillId="5" borderId="1" xfId="4" applyNumberFormat="1" applyFont="1" applyFill="1" applyBorder="1" applyAlignment="1">
      <alignment horizontal="center" vertical="center" wrapText="1"/>
    </xf>
    <xf numFmtId="168" fontId="58" fillId="0" borderId="1" xfId="4" applyNumberFormat="1" applyFont="1" applyFill="1" applyBorder="1" applyAlignment="1">
      <alignment horizontal="center" vertical="center" wrapText="1"/>
    </xf>
    <xf numFmtId="169" fontId="58" fillId="0" borderId="1" xfId="1" applyNumberFormat="1" applyFont="1" applyFill="1" applyBorder="1" applyAlignment="1">
      <alignment horizontal="right" vertical="center" wrapText="1"/>
    </xf>
    <xf numFmtId="167" fontId="58" fillId="0" borderId="1" xfId="2" applyNumberFormat="1" applyFont="1" applyFill="1" applyBorder="1" applyAlignment="1">
      <alignment horizontal="right" vertical="center" wrapText="1"/>
    </xf>
    <xf numFmtId="169" fontId="58" fillId="5" borderId="1" xfId="1" applyNumberFormat="1" applyFont="1" applyFill="1" applyBorder="1" applyAlignment="1">
      <alignment horizontal="right" vertical="center" wrapText="1"/>
    </xf>
    <xf numFmtId="168" fontId="58" fillId="3" borderId="1" xfId="8" applyNumberFormat="1" applyFont="1" applyFill="1" applyBorder="1" applyAlignment="1">
      <alignment horizontal="right" vertical="center" wrapText="1"/>
    </xf>
    <xf numFmtId="167" fontId="59" fillId="3" borderId="1" xfId="4" applyNumberFormat="1" applyFont="1" applyFill="1" applyBorder="1" applyAlignment="1">
      <alignment horizontal="right" vertical="center" wrapText="1"/>
    </xf>
    <xf numFmtId="169" fontId="59" fillId="3" borderId="1" xfId="4" applyNumberFormat="1" applyFont="1" applyFill="1" applyBorder="1" applyAlignment="1">
      <alignment horizontal="right" vertical="center" wrapText="1"/>
    </xf>
    <xf numFmtId="174" fontId="58" fillId="3" borderId="1" xfId="4" applyNumberFormat="1" applyFont="1" applyFill="1" applyBorder="1" applyAlignment="1">
      <alignment horizontal="right" vertical="center" wrapText="1"/>
    </xf>
    <xf numFmtId="169" fontId="58" fillId="3" borderId="1" xfId="9483" applyNumberFormat="1" applyFont="1" applyFill="1" applyBorder="1" applyAlignment="1">
      <alignment horizontal="right" vertical="center" wrapText="1"/>
    </xf>
    <xf numFmtId="167" fontId="58" fillId="3" borderId="1" xfId="4" applyNumberFormat="1" applyFont="1" applyFill="1" applyBorder="1" applyAlignment="1">
      <alignment horizontal="right" vertical="center" wrapText="1"/>
    </xf>
    <xf numFmtId="174" fontId="58" fillId="5" borderId="1" xfId="1" applyNumberFormat="1" applyFont="1" applyFill="1" applyBorder="1" applyAlignment="1">
      <alignment horizontal="right" vertical="center" wrapText="1"/>
    </xf>
    <xf numFmtId="183" fontId="58" fillId="0" borderId="1" xfId="1" applyNumberFormat="1" applyFont="1" applyFill="1" applyBorder="1" applyAlignment="1">
      <alignment horizontal="right" vertical="center" wrapText="1"/>
    </xf>
    <xf numFmtId="183" fontId="58" fillId="3" borderId="1" xfId="1" applyNumberFormat="1" applyFont="1" applyFill="1" applyBorder="1" applyAlignment="1">
      <alignment horizontal="right" vertical="center" wrapText="1"/>
    </xf>
    <xf numFmtId="167" fontId="58" fillId="0" borderId="1" xfId="4" applyNumberFormat="1" applyFont="1" applyBorder="1" applyAlignment="1">
      <alignment horizontal="right" vertical="center" wrapText="1"/>
    </xf>
    <xf numFmtId="174" fontId="59" fillId="4" borderId="1" xfId="4" applyNumberFormat="1" applyFont="1" applyFill="1" applyBorder="1" applyAlignment="1">
      <alignment horizontal="right" vertical="center" wrapText="1"/>
    </xf>
    <xf numFmtId="167" fontId="60" fillId="0" borderId="1" xfId="0" applyNumberFormat="1" applyFont="1" applyBorder="1" applyAlignment="1">
      <alignment vertical="center" wrapText="1"/>
    </xf>
    <xf numFmtId="185" fontId="58" fillId="3" borderId="1" xfId="7" applyNumberFormat="1" applyFont="1" applyFill="1" applyBorder="1" applyAlignment="1">
      <alignment horizontal="center" vertical="center" wrapText="1"/>
    </xf>
    <xf numFmtId="167" fontId="58" fillId="3" borderId="1" xfId="2" applyNumberFormat="1" applyFont="1" applyFill="1" applyBorder="1" applyAlignment="1">
      <alignment horizontal="right" vertical="center" wrapText="1"/>
    </xf>
    <xf numFmtId="168" fontId="58" fillId="3" borderId="1" xfId="4" applyNumberFormat="1" applyFont="1" applyFill="1" applyBorder="1" applyAlignment="1">
      <alignment horizontal="right" vertical="center" wrapText="1"/>
    </xf>
    <xf numFmtId="169" fontId="58" fillId="5" borderId="1" xfId="9483" applyNumberFormat="1" applyFont="1" applyFill="1" applyBorder="1" applyAlignment="1">
      <alignment horizontal="right" vertical="center" wrapText="1"/>
    </xf>
    <xf numFmtId="168" fontId="58" fillId="0" borderId="1" xfId="1" applyNumberFormat="1" applyFont="1" applyFill="1" applyBorder="1" applyAlignment="1">
      <alignment horizontal="right" vertical="center" wrapText="1"/>
    </xf>
    <xf numFmtId="167" fontId="58" fillId="0" borderId="1" xfId="7" applyNumberFormat="1" applyFont="1" applyBorder="1" applyAlignment="1">
      <alignment horizontal="right" vertical="center" wrapText="1"/>
    </xf>
    <xf numFmtId="168" fontId="58" fillId="0" borderId="1" xfId="4" applyNumberFormat="1" applyFont="1" applyFill="1" applyBorder="1" applyAlignment="1">
      <alignment horizontal="right" vertical="center" wrapText="1"/>
    </xf>
    <xf numFmtId="179" fontId="58" fillId="0" borderId="1" xfId="1" applyNumberFormat="1" applyFont="1" applyBorder="1" applyAlignment="1">
      <alignment horizontal="right" vertical="center" wrapText="1"/>
    </xf>
    <xf numFmtId="174" fontId="58" fillId="0" borderId="1" xfId="4" applyNumberFormat="1" applyFont="1" applyFill="1" applyBorder="1" applyAlignment="1">
      <alignment horizontal="right" vertical="center" wrapText="1"/>
    </xf>
    <xf numFmtId="179" fontId="58" fillId="0" borderId="1" xfId="7" applyNumberFormat="1" applyFont="1" applyBorder="1" applyAlignment="1">
      <alignment horizontal="right" vertical="center" wrapText="1"/>
    </xf>
    <xf numFmtId="167" fontId="58" fillId="0" borderId="1" xfId="14" applyNumberFormat="1" applyFont="1" applyFill="1" applyBorder="1" applyAlignment="1">
      <alignment horizontal="right" vertical="center" wrapText="1"/>
    </xf>
    <xf numFmtId="168" fontId="59" fillId="4" borderId="1" xfId="1" applyNumberFormat="1" applyFont="1" applyFill="1" applyBorder="1" applyAlignment="1">
      <alignment horizontal="right" vertical="center" wrapText="1"/>
    </xf>
    <xf numFmtId="167" fontId="58" fillId="5" borderId="1" xfId="8" applyNumberFormat="1" applyFont="1" applyFill="1" applyBorder="1" applyAlignment="1">
      <alignment horizontal="right" vertical="center" wrapText="1"/>
    </xf>
    <xf numFmtId="167" fontId="58" fillId="0" borderId="1" xfId="7" applyNumberFormat="1" applyFont="1" applyFill="1" applyBorder="1" applyAlignment="1">
      <alignment horizontal="right" vertical="center" wrapText="1"/>
    </xf>
    <xf numFmtId="167" fontId="58" fillId="5" borderId="1" xfId="7" applyNumberFormat="1" applyFont="1" applyFill="1" applyBorder="1" applyAlignment="1">
      <alignment horizontal="right" vertical="center" wrapText="1"/>
    </xf>
    <xf numFmtId="167" fontId="59" fillId="4" borderId="1" xfId="1" applyNumberFormat="1" applyFont="1" applyFill="1" applyBorder="1" applyAlignment="1">
      <alignment horizontal="right" vertical="center" wrapText="1"/>
    </xf>
    <xf numFmtId="168" fontId="58" fillId="3" borderId="1" xfId="1" applyNumberFormat="1" applyFont="1" applyFill="1" applyBorder="1" applyAlignment="1">
      <alignment horizontal="right" vertical="center" wrapText="1"/>
    </xf>
    <xf numFmtId="167" fontId="59" fillId="5" borderId="1" xfId="4" applyNumberFormat="1" applyFont="1" applyFill="1" applyBorder="1" applyAlignment="1">
      <alignment horizontal="right" vertical="center" wrapText="1"/>
    </xf>
    <xf numFmtId="168" fontId="59" fillId="3" borderId="1" xfId="4" applyNumberFormat="1" applyFont="1" applyFill="1" applyBorder="1" applyAlignment="1">
      <alignment horizontal="right" vertical="center" wrapText="1"/>
    </xf>
    <xf numFmtId="179" fontId="59" fillId="4" borderId="1" xfId="4" applyNumberFormat="1" applyFont="1" applyFill="1" applyBorder="1" applyAlignment="1">
      <alignment horizontal="right" vertical="center" wrapText="1"/>
    </xf>
    <xf numFmtId="168" fontId="58" fillId="0" borderId="1" xfId="8" applyNumberFormat="1" applyFont="1" applyFill="1" applyBorder="1" applyAlignment="1">
      <alignment horizontal="right" vertical="center" wrapText="1"/>
    </xf>
    <xf numFmtId="43" fontId="58" fillId="5" borderId="1" xfId="5216" applyNumberFormat="1" applyFont="1" applyFill="1" applyBorder="1" applyAlignment="1">
      <alignment horizontal="right" vertical="center" wrapText="1"/>
    </xf>
    <xf numFmtId="175" fontId="58" fillId="5" borderId="1" xfId="1" applyNumberFormat="1" applyFont="1" applyFill="1" applyBorder="1" applyAlignment="1">
      <alignment horizontal="right" vertical="center" wrapText="1"/>
    </xf>
    <xf numFmtId="167" fontId="58" fillId="3" borderId="1" xfId="5154" applyNumberFormat="1" applyFont="1" applyFill="1" applyBorder="1" applyAlignment="1">
      <alignment horizontal="right" vertical="center" wrapText="1"/>
    </xf>
    <xf numFmtId="167" fontId="58" fillId="0" borderId="1" xfId="5154" applyNumberFormat="1" applyFont="1" applyFill="1" applyBorder="1" applyAlignment="1">
      <alignment horizontal="right" vertical="center" wrapText="1"/>
    </xf>
    <xf numFmtId="170" fontId="58" fillId="0" borderId="1" xfId="2629" applyNumberFormat="1" applyFont="1" applyFill="1" applyBorder="1" applyAlignment="1">
      <alignment horizontal="right" vertical="center" wrapText="1"/>
    </xf>
    <xf numFmtId="170" fontId="58" fillId="0" borderId="1" xfId="2630" applyNumberFormat="1" applyFont="1" applyFill="1" applyBorder="1" applyAlignment="1">
      <alignment horizontal="right" vertical="center" wrapText="1"/>
    </xf>
    <xf numFmtId="174" fontId="58" fillId="5" borderId="1" xfId="4" applyNumberFormat="1" applyFont="1" applyFill="1" applyBorder="1" applyAlignment="1">
      <alignment horizontal="right" vertical="center" wrapText="1"/>
    </xf>
    <xf numFmtId="176" fontId="58" fillId="3" borderId="1" xfId="7" applyNumberFormat="1" applyFont="1" applyFill="1" applyBorder="1" applyAlignment="1">
      <alignment horizontal="right" vertical="center" wrapText="1"/>
    </xf>
    <xf numFmtId="176" fontId="58" fillId="0" borderId="1" xfId="7" applyNumberFormat="1" applyFont="1" applyFill="1" applyBorder="1" applyAlignment="1">
      <alignment horizontal="right" vertical="center" wrapText="1"/>
    </xf>
    <xf numFmtId="167" fontId="59" fillId="4" borderId="1" xfId="7" applyNumberFormat="1" applyFont="1" applyFill="1" applyBorder="1" applyAlignment="1">
      <alignment horizontal="center" vertical="center" wrapText="1"/>
    </xf>
    <xf numFmtId="174" fontId="59" fillId="4" borderId="1" xfId="7" applyNumberFormat="1" applyFont="1" applyFill="1" applyBorder="1" applyAlignment="1">
      <alignment horizontal="center" vertical="center" wrapText="1"/>
    </xf>
    <xf numFmtId="167" fontId="58" fillId="5" borderId="1" xfId="7" applyNumberFormat="1" applyFont="1" applyFill="1" applyBorder="1" applyAlignment="1">
      <alignment horizontal="center" vertical="center" wrapText="1"/>
    </xf>
    <xf numFmtId="167" fontId="58" fillId="3" borderId="1" xfId="7" applyNumberFormat="1" applyFont="1" applyFill="1" applyBorder="1" applyAlignment="1">
      <alignment horizontal="center" vertical="center" wrapText="1"/>
    </xf>
    <xf numFmtId="171" fontId="58" fillId="5" borderId="1" xfId="5093" applyNumberFormat="1" applyFont="1" applyFill="1" applyBorder="1" applyAlignment="1">
      <alignment horizontal="center" vertical="center" wrapText="1"/>
    </xf>
    <xf numFmtId="171" fontId="58" fillId="0" borderId="1" xfId="7" applyNumberFormat="1" applyFont="1" applyFill="1" applyBorder="1" applyAlignment="1">
      <alignment horizontal="center" vertical="center" wrapText="1"/>
    </xf>
    <xf numFmtId="167" fontId="58" fillId="0" borderId="1" xfId="7" applyNumberFormat="1" applyFont="1" applyFill="1" applyBorder="1" applyAlignment="1">
      <alignment horizontal="center" vertical="center" wrapText="1"/>
    </xf>
    <xf numFmtId="171" fontId="58" fillId="5" borderId="1" xfId="7" applyNumberFormat="1" applyFont="1" applyFill="1" applyBorder="1" applyAlignment="1">
      <alignment horizontal="center" vertical="center" wrapText="1"/>
    </xf>
    <xf numFmtId="176" fontId="58" fillId="0" borderId="1" xfId="7" applyNumberFormat="1" applyFont="1" applyFill="1" applyBorder="1" applyAlignment="1">
      <alignment horizontal="center" vertical="center"/>
    </xf>
    <xf numFmtId="181" fontId="59" fillId="4" borderId="1" xfId="4" applyNumberFormat="1" applyFont="1" applyFill="1" applyBorder="1" applyAlignment="1">
      <alignment horizontal="right" vertical="center" wrapText="1"/>
    </xf>
    <xf numFmtId="181" fontId="58" fillId="3" borderId="1" xfId="4" applyNumberFormat="1" applyFont="1" applyFill="1" applyBorder="1" applyAlignment="1">
      <alignment horizontal="right" vertical="center" wrapText="1"/>
    </xf>
    <xf numFmtId="186" fontId="58" fillId="0" borderId="1" xfId="1" applyNumberFormat="1" applyFont="1" applyFill="1" applyBorder="1" applyAlignment="1">
      <alignment horizontal="right" vertical="center" wrapText="1"/>
    </xf>
    <xf numFmtId="187" fontId="58" fillId="0" borderId="1" xfId="1" applyNumberFormat="1" applyFont="1" applyFill="1" applyBorder="1" applyAlignment="1">
      <alignment horizontal="right" vertical="center" wrapText="1"/>
    </xf>
    <xf numFmtId="186" fontId="58" fillId="3" borderId="1" xfId="1" applyNumberFormat="1" applyFont="1" applyFill="1" applyBorder="1" applyAlignment="1">
      <alignment horizontal="right" vertical="center" wrapText="1"/>
    </xf>
    <xf numFmtId="188" fontId="58" fillId="0" borderId="1" xfId="1" applyNumberFormat="1" applyFont="1" applyFill="1" applyBorder="1" applyAlignment="1">
      <alignment horizontal="right" vertical="center" wrapText="1"/>
    </xf>
    <xf numFmtId="167" fontId="58" fillId="5" borderId="1" xfId="1" applyNumberFormat="1" applyFont="1" applyFill="1" applyBorder="1" applyAlignment="1">
      <alignment horizontal="right" vertical="center" wrapText="1"/>
    </xf>
    <xf numFmtId="167" fontId="58" fillId="0" borderId="1" xfId="10" applyNumberFormat="1" applyFont="1" applyFill="1" applyBorder="1" applyAlignment="1">
      <alignment horizontal="right" vertical="center" wrapText="1"/>
    </xf>
    <xf numFmtId="181" fontId="58" fillId="5" borderId="1" xfId="7" applyNumberFormat="1" applyFont="1" applyFill="1" applyBorder="1" applyAlignment="1">
      <alignment horizontal="right" vertical="center" wrapText="1"/>
    </xf>
    <xf numFmtId="181" fontId="58" fillId="0" borderId="1" xfId="7" applyNumberFormat="1" applyFont="1" applyFill="1" applyBorder="1" applyAlignment="1">
      <alignment horizontal="right" vertical="center" wrapText="1"/>
    </xf>
    <xf numFmtId="167" fontId="47" fillId="2" borderId="1" xfId="2" applyNumberFormat="1" applyFont="1" applyFill="1" applyBorder="1" applyAlignment="1">
      <alignment horizontal="right" vertical="center" wrapText="1"/>
    </xf>
    <xf numFmtId="174" fontId="47" fillId="2" borderId="1" xfId="2" applyNumberFormat="1" applyFont="1" applyFill="1" applyBorder="1" applyAlignment="1">
      <alignment horizontal="right" vertical="center" wrapText="1"/>
    </xf>
    <xf numFmtId="167" fontId="46" fillId="2" borderId="1" xfId="2" applyNumberFormat="1" applyFont="1" applyFill="1" applyBorder="1" applyAlignment="1">
      <alignment horizontal="right" vertical="center" wrapText="1"/>
    </xf>
    <xf numFmtId="0" fontId="38" fillId="0" borderId="1" xfId="2" applyFont="1" applyBorder="1" applyAlignment="1">
      <alignment horizontal="center" vertical="center" wrapText="1"/>
    </xf>
    <xf numFmtId="181" fontId="58" fillId="0" borderId="1" xfId="1" applyNumberFormat="1" applyFont="1" applyFill="1" applyBorder="1" applyAlignment="1">
      <alignment horizontal="right" vertical="center" wrapText="1"/>
    </xf>
    <xf numFmtId="179" fontId="58" fillId="3" borderId="1" xfId="7" applyNumberFormat="1" applyFont="1" applyFill="1" applyBorder="1" applyAlignment="1">
      <alignment horizontal="right" vertical="center" wrapText="1"/>
    </xf>
    <xf numFmtId="179" fontId="58" fillId="0" borderId="1" xfId="7" applyNumberFormat="1" applyFont="1" applyFill="1" applyBorder="1" applyAlignment="1">
      <alignment horizontal="right" vertical="center" wrapText="1"/>
    </xf>
    <xf numFmtId="181" fontId="58" fillId="3" borderId="1" xfId="1" applyNumberFormat="1" applyFont="1" applyFill="1" applyBorder="1" applyAlignment="1">
      <alignment horizontal="right" vertical="center" wrapText="1"/>
    </xf>
    <xf numFmtId="179" fontId="58" fillId="5" borderId="1" xfId="4" applyNumberFormat="1" applyFont="1" applyFill="1" applyBorder="1" applyAlignment="1">
      <alignment horizontal="right" vertical="center" wrapText="1"/>
    </xf>
    <xf numFmtId="43" fontId="58" fillId="3" borderId="1" xfId="7" applyNumberFormat="1" applyFont="1" applyFill="1" applyBorder="1" applyAlignment="1">
      <alignment horizontal="right" vertical="center" wrapText="1"/>
    </xf>
    <xf numFmtId="179" fontId="58" fillId="5" borderId="1" xfId="8" applyNumberFormat="1" applyFont="1" applyFill="1" applyBorder="1" applyAlignment="1">
      <alignment horizontal="right" vertical="center" wrapText="1"/>
    </xf>
    <xf numFmtId="179" fontId="59" fillId="0" borderId="1" xfId="4" applyNumberFormat="1" applyFont="1" applyFill="1" applyBorder="1" applyAlignment="1">
      <alignment horizontal="right" vertical="center" wrapText="1"/>
    </xf>
    <xf numFmtId="179" fontId="58" fillId="5" borderId="1" xfId="1" applyNumberFormat="1" applyFont="1" applyFill="1" applyBorder="1" applyAlignment="1">
      <alignment horizontal="right" vertical="center" wrapText="1"/>
    </xf>
    <xf numFmtId="43" fontId="59" fillId="6" borderId="1" xfId="7" applyNumberFormat="1" applyFont="1" applyFill="1" applyBorder="1" applyAlignment="1">
      <alignment horizontal="right" vertical="center" wrapText="1"/>
    </xf>
    <xf numFmtId="43" fontId="58" fillId="0" borderId="1" xfId="7" applyNumberFormat="1" applyFont="1" applyFill="1" applyBorder="1" applyAlignment="1">
      <alignment horizontal="right" vertical="center" wrapText="1"/>
    </xf>
    <xf numFmtId="4" fontId="58" fillId="3" borderId="1" xfId="7" applyNumberFormat="1" applyFont="1" applyFill="1" applyBorder="1" applyAlignment="1">
      <alignment horizontal="center" vertical="center" wrapText="1"/>
    </xf>
    <xf numFmtId="180" fontId="58" fillId="3" borderId="1" xfId="4" applyNumberFormat="1" applyFont="1" applyFill="1" applyBorder="1" applyAlignment="1">
      <alignment horizontal="center" vertical="center" wrapText="1"/>
    </xf>
    <xf numFmtId="179" fontId="47" fillId="2" borderId="1" xfId="2" applyNumberFormat="1" applyFont="1" applyFill="1" applyBorder="1" applyAlignment="1">
      <alignment horizontal="right" vertical="center" wrapText="1"/>
    </xf>
    <xf numFmtId="0" fontId="44" fillId="0" borderId="0" xfId="12474" applyFont="1"/>
    <xf numFmtId="0" fontId="50" fillId="0" borderId="0" xfId="12474" applyFont="1"/>
    <xf numFmtId="0" fontId="51" fillId="0" borderId="0" xfId="12474" applyFont="1"/>
    <xf numFmtId="0" fontId="38" fillId="2" borderId="1" xfId="12474" applyFont="1" applyFill="1" applyBorder="1" applyAlignment="1">
      <alignment horizontal="center" vertical="center" wrapText="1"/>
    </xf>
    <xf numFmtId="0" fontId="38" fillId="0" borderId="1" xfId="12474" applyFont="1" applyBorder="1" applyAlignment="1">
      <alignment horizontal="center" vertical="center" wrapText="1"/>
    </xf>
    <xf numFmtId="49" fontId="38" fillId="2" borderId="1" xfId="12474" applyNumberFormat="1" applyFont="1" applyFill="1" applyBorder="1" applyAlignment="1">
      <alignment horizontal="center" vertical="center" wrapText="1"/>
    </xf>
    <xf numFmtId="0" fontId="38" fillId="3" borderId="1" xfId="12474" applyFont="1" applyFill="1" applyBorder="1" applyAlignment="1">
      <alignment horizontal="center" vertical="center"/>
    </xf>
    <xf numFmtId="0" fontId="39" fillId="0" borderId="1" xfId="12474" applyFont="1" applyFill="1" applyBorder="1" applyAlignment="1">
      <alignment horizontal="center" vertical="center" textRotation="90" wrapText="1"/>
    </xf>
    <xf numFmtId="0" fontId="40" fillId="0" borderId="0" xfId="12474" applyFont="1"/>
    <xf numFmtId="0" fontId="32" fillId="0" borderId="0" xfId="12474" applyFont="1"/>
    <xf numFmtId="0" fontId="41" fillId="0" borderId="0" xfId="12474" applyFont="1"/>
    <xf numFmtId="16" fontId="35" fillId="5" borderId="1" xfId="12474" applyNumberFormat="1" applyFont="1" applyFill="1" applyBorder="1" applyAlignment="1">
      <alignment horizontal="center" vertical="center" textRotation="90" wrapText="1"/>
    </xf>
    <xf numFmtId="167" fontId="47" fillId="2" borderId="1" xfId="12474" applyNumberFormat="1" applyFont="1" applyFill="1" applyBorder="1" applyAlignment="1">
      <alignment horizontal="right" vertical="center" wrapText="1"/>
    </xf>
    <xf numFmtId="174" fontId="47" fillId="2" borderId="1" xfId="12474" applyNumberFormat="1" applyFont="1" applyFill="1" applyBorder="1" applyAlignment="1">
      <alignment horizontal="right" vertical="center" wrapText="1"/>
    </xf>
    <xf numFmtId="167" fontId="46" fillId="2" borderId="1" xfId="12474" applyNumberFormat="1" applyFont="1" applyFill="1" applyBorder="1" applyAlignment="1">
      <alignment horizontal="right" vertical="center" wrapText="1"/>
    </xf>
    <xf numFmtId="16" fontId="35" fillId="5" borderId="1" xfId="12475" applyNumberFormat="1" applyFont="1" applyFill="1" applyBorder="1" applyAlignment="1">
      <alignment horizontal="center" vertical="center" textRotation="90" wrapText="1"/>
    </xf>
    <xf numFmtId="0" fontId="35" fillId="5" borderId="1" xfId="12475" applyFont="1" applyFill="1" applyBorder="1" applyAlignment="1">
      <alignment horizontal="center" vertical="center" textRotation="90" wrapText="1"/>
    </xf>
    <xf numFmtId="179" fontId="47" fillId="2" borderId="1" xfId="12474" applyNumberFormat="1" applyFont="1" applyFill="1" applyBorder="1" applyAlignment="1">
      <alignment horizontal="right" vertical="center" wrapText="1"/>
    </xf>
    <xf numFmtId="0" fontId="35" fillId="5" borderId="1" xfId="12474" applyFont="1" applyFill="1" applyBorder="1" applyAlignment="1">
      <alignment horizontal="center" vertical="center" textRotation="90" wrapText="1"/>
    </xf>
    <xf numFmtId="170" fontId="58" fillId="0" borderId="1" xfId="12477" applyNumberFormat="1" applyFont="1" applyFill="1" applyBorder="1" applyAlignment="1">
      <alignment horizontal="right" vertical="center" wrapText="1"/>
    </xf>
    <xf numFmtId="170" fontId="58" fillId="0" borderId="1" xfId="12478" applyNumberFormat="1" applyFont="1" applyFill="1" applyBorder="1" applyAlignment="1">
      <alignment horizontal="right" vertical="center" wrapText="1"/>
    </xf>
    <xf numFmtId="167" fontId="58" fillId="3" borderId="1" xfId="12474" applyNumberFormat="1" applyFont="1" applyFill="1" applyBorder="1" applyAlignment="1">
      <alignment horizontal="right" vertical="center" wrapText="1"/>
    </xf>
    <xf numFmtId="167" fontId="58" fillId="3" borderId="1" xfId="12480" applyNumberFormat="1" applyFont="1" applyFill="1" applyBorder="1" applyAlignment="1">
      <alignment horizontal="right" vertical="center" wrapText="1"/>
    </xf>
    <xf numFmtId="167" fontId="58" fillId="0" borderId="1" xfId="12480" applyNumberFormat="1" applyFont="1" applyFill="1" applyBorder="1" applyAlignment="1">
      <alignment horizontal="right" vertical="center" wrapText="1"/>
    </xf>
    <xf numFmtId="167" fontId="58" fillId="0" borderId="1" xfId="12474" applyNumberFormat="1" applyFont="1" applyFill="1" applyBorder="1" applyAlignment="1">
      <alignment horizontal="right" vertical="center" wrapText="1"/>
    </xf>
    <xf numFmtId="167" fontId="58" fillId="5" borderId="1" xfId="12474" applyNumberFormat="1" applyFont="1" applyFill="1" applyBorder="1" applyAlignment="1">
      <alignment horizontal="right" vertical="center" wrapText="1"/>
    </xf>
    <xf numFmtId="43" fontId="58" fillId="5" borderId="1" xfId="12481" applyNumberFormat="1" applyFont="1" applyFill="1" applyBorder="1" applyAlignment="1">
      <alignment horizontal="right" vertical="center" wrapText="1"/>
    </xf>
    <xf numFmtId="169" fontId="58" fillId="3" borderId="1" xfId="12482" applyNumberFormat="1" applyFont="1" applyFill="1" applyBorder="1" applyAlignment="1">
      <alignment horizontal="right" vertical="center" wrapText="1"/>
    </xf>
    <xf numFmtId="169" fontId="58" fillId="5" borderId="1" xfId="12482" applyNumberFormat="1" applyFont="1" applyFill="1" applyBorder="1" applyAlignment="1">
      <alignment horizontal="right" vertical="center" wrapText="1"/>
    </xf>
    <xf numFmtId="167" fontId="58" fillId="0" borderId="1" xfId="12483" applyNumberFormat="1" applyFont="1" applyFill="1" applyBorder="1" applyAlignment="1">
      <alignment horizontal="right" vertical="center" wrapText="1"/>
    </xf>
    <xf numFmtId="0" fontId="38" fillId="0" borderId="1" xfId="12474" applyFont="1" applyBorder="1" applyAlignment="1">
      <alignment horizontal="center" vertical="center" wrapText="1"/>
    </xf>
    <xf numFmtId="0" fontId="44" fillId="2" borderId="1" xfId="12474" applyFont="1" applyFill="1" applyBorder="1" applyAlignment="1">
      <alignment horizontal="center" vertical="center" wrapText="1"/>
    </xf>
    <xf numFmtId="49" fontId="44" fillId="2" borderId="1" xfId="12474" applyNumberFormat="1" applyFont="1" applyFill="1" applyBorder="1" applyAlignment="1">
      <alignment horizontal="center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74" fontId="62" fillId="4" borderId="1" xfId="4" applyNumberFormat="1" applyFont="1" applyFill="1" applyBorder="1" applyAlignment="1">
      <alignment horizontal="right" vertical="center" wrapText="1"/>
    </xf>
    <xf numFmtId="167" fontId="63" fillId="2" borderId="1" xfId="12474" applyNumberFormat="1" applyFont="1" applyFill="1" applyBorder="1" applyAlignment="1">
      <alignment horizontal="right" vertical="center" wrapText="1"/>
    </xf>
    <xf numFmtId="174" fontId="63" fillId="2" borderId="1" xfId="12474" applyNumberFormat="1" applyFont="1" applyFill="1" applyBorder="1" applyAlignment="1">
      <alignment horizontal="right" vertical="center" wrapText="1"/>
    </xf>
    <xf numFmtId="167" fontId="62" fillId="2" borderId="1" xfId="12474" applyNumberFormat="1" applyFont="1" applyFill="1" applyBorder="1" applyAlignment="1">
      <alignment horizontal="right" vertical="center" wrapText="1"/>
    </xf>
    <xf numFmtId="179" fontId="63" fillId="2" borderId="1" xfId="12474" applyNumberFormat="1" applyFont="1" applyFill="1" applyBorder="1" applyAlignment="1">
      <alignment horizontal="right" vertical="center" wrapText="1"/>
    </xf>
    <xf numFmtId="167" fontId="64" fillId="4" borderId="1" xfId="4" applyNumberFormat="1" applyFont="1" applyFill="1" applyBorder="1" applyAlignment="1">
      <alignment horizontal="right" vertical="center" wrapText="1"/>
    </xf>
    <xf numFmtId="174" fontId="64" fillId="4" borderId="1" xfId="4" applyNumberFormat="1" applyFont="1" applyFill="1" applyBorder="1" applyAlignment="1">
      <alignment horizontal="right" vertical="center" wrapText="1"/>
    </xf>
    <xf numFmtId="169" fontId="64" fillId="4" borderId="1" xfId="4" applyNumberFormat="1" applyFont="1" applyFill="1" applyBorder="1" applyAlignment="1">
      <alignment horizontal="right" vertical="center" wrapText="1"/>
    </xf>
    <xf numFmtId="167" fontId="65" fillId="3" borderId="1" xfId="7" applyNumberFormat="1" applyFont="1" applyFill="1" applyBorder="1" applyAlignment="1">
      <alignment horizontal="right" vertical="center" wrapText="1"/>
    </xf>
    <xf numFmtId="167" fontId="65" fillId="5" borderId="1" xfId="7" applyNumberFormat="1" applyFont="1" applyFill="1" applyBorder="1" applyAlignment="1">
      <alignment horizontal="right" vertical="center" wrapText="1"/>
    </xf>
    <xf numFmtId="168" fontId="64" fillId="3" borderId="1" xfId="4" applyNumberFormat="1" applyFont="1" applyFill="1" applyBorder="1" applyAlignment="1">
      <alignment horizontal="right" vertical="center" wrapText="1"/>
    </xf>
    <xf numFmtId="169" fontId="64" fillId="3" borderId="1" xfId="4" applyNumberFormat="1" applyFont="1" applyFill="1" applyBorder="1" applyAlignment="1">
      <alignment horizontal="right" vertical="center" wrapText="1"/>
    </xf>
    <xf numFmtId="174" fontId="65" fillId="3" borderId="1" xfId="4" applyNumberFormat="1" applyFont="1" applyFill="1" applyBorder="1" applyAlignment="1">
      <alignment horizontal="right" vertical="center" wrapText="1"/>
    </xf>
    <xf numFmtId="167" fontId="65" fillId="3" borderId="1" xfId="4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right" vertical="center" wrapText="1"/>
    </xf>
    <xf numFmtId="167" fontId="64" fillId="3" borderId="1" xfId="4" applyNumberFormat="1" applyFont="1" applyFill="1" applyBorder="1" applyAlignment="1">
      <alignment horizontal="right" vertical="center" wrapText="1"/>
    </xf>
    <xf numFmtId="167" fontId="65" fillId="5" borderId="1" xfId="4" applyNumberFormat="1" applyFont="1" applyFill="1" applyBorder="1" applyAlignment="1">
      <alignment horizontal="right" vertical="center" wrapText="1"/>
    </xf>
    <xf numFmtId="167" fontId="65" fillId="0" borderId="1" xfId="7" applyNumberFormat="1" applyFont="1" applyFill="1" applyBorder="1" applyAlignment="1">
      <alignment horizontal="right" vertical="center" wrapText="1"/>
    </xf>
    <xf numFmtId="168" fontId="65" fillId="5" borderId="1" xfId="1" applyNumberFormat="1" applyFont="1" applyFill="1" applyBorder="1" applyAlignment="1">
      <alignment horizontal="right" vertical="center" wrapText="1"/>
    </xf>
    <xf numFmtId="167" fontId="64" fillId="0" borderId="1" xfId="4" applyNumberFormat="1" applyFont="1" applyFill="1" applyBorder="1" applyAlignment="1">
      <alignment horizontal="right" vertical="center" wrapText="1"/>
    </xf>
    <xf numFmtId="174" fontId="65" fillId="5" borderId="1" xfId="1" applyNumberFormat="1" applyFont="1" applyFill="1" applyBorder="1" applyAlignment="1">
      <alignment horizontal="right" vertical="center" wrapText="1"/>
    </xf>
    <xf numFmtId="168" fontId="65" fillId="5" borderId="1" xfId="8" applyNumberFormat="1" applyFont="1" applyFill="1" applyBorder="1" applyAlignment="1">
      <alignment horizontal="right" vertical="center" wrapText="1"/>
    </xf>
    <xf numFmtId="174" fontId="65" fillId="5" borderId="1" xfId="4" applyNumberFormat="1" applyFont="1" applyFill="1" applyBorder="1" applyAlignment="1">
      <alignment horizontal="right" vertical="center" wrapText="1"/>
    </xf>
    <xf numFmtId="43" fontId="64" fillId="6" borderId="1" xfId="7" applyNumberFormat="1" applyFont="1" applyFill="1" applyBorder="1" applyAlignment="1">
      <alignment horizontal="right" vertical="center" wrapText="1"/>
    </xf>
    <xf numFmtId="43" fontId="65" fillId="0" borderId="1" xfId="7" applyNumberFormat="1" applyFont="1" applyFill="1" applyBorder="1" applyAlignment="1">
      <alignment horizontal="right" vertical="center" wrapText="1"/>
    </xf>
    <xf numFmtId="168" fontId="65" fillId="5" borderId="1" xfId="4" applyNumberFormat="1" applyFont="1" applyFill="1" applyBorder="1" applyAlignment="1">
      <alignment horizontal="right" vertical="center" wrapText="1"/>
    </xf>
    <xf numFmtId="43" fontId="65" fillId="3" borderId="1" xfId="7" applyNumberFormat="1" applyFont="1" applyFill="1" applyBorder="1" applyAlignment="1">
      <alignment horizontal="right" vertical="center" wrapText="1"/>
    </xf>
    <xf numFmtId="167" fontId="65" fillId="0" borderId="1" xfId="4" applyNumberFormat="1" applyFont="1" applyFill="1" applyBorder="1" applyAlignment="1">
      <alignment horizontal="right" vertical="center" wrapText="1"/>
    </xf>
    <xf numFmtId="168" fontId="64" fillId="4" borderId="1" xfId="1" applyNumberFormat="1" applyFont="1" applyFill="1" applyBorder="1" applyAlignment="1">
      <alignment horizontal="right" vertical="center" wrapText="1"/>
    </xf>
    <xf numFmtId="170" fontId="65" fillId="0" borderId="1" xfId="12477" applyNumberFormat="1" applyFont="1" applyFill="1" applyBorder="1" applyAlignment="1">
      <alignment horizontal="right" vertical="center" wrapText="1"/>
    </xf>
    <xf numFmtId="170" fontId="65" fillId="0" borderId="1" xfId="12478" applyNumberFormat="1" applyFont="1" applyFill="1" applyBorder="1" applyAlignment="1">
      <alignment horizontal="right" vertical="center" wrapText="1"/>
    </xf>
    <xf numFmtId="168" fontId="64" fillId="4" borderId="1" xfId="4" applyNumberFormat="1" applyFont="1" applyFill="1" applyBorder="1" applyAlignment="1">
      <alignment horizontal="right" vertical="center" wrapText="1"/>
    </xf>
    <xf numFmtId="179" fontId="65" fillId="3" borderId="1" xfId="7" applyNumberFormat="1" applyFont="1" applyFill="1" applyBorder="1" applyAlignment="1">
      <alignment horizontal="right" vertical="center" wrapText="1"/>
    </xf>
    <xf numFmtId="182" fontId="65" fillId="3" borderId="1" xfId="7" applyNumberFormat="1" applyFont="1" applyFill="1" applyBorder="1" applyAlignment="1">
      <alignment horizontal="right" vertical="center" wrapText="1"/>
    </xf>
    <xf numFmtId="186" fontId="65" fillId="0" borderId="1" xfId="1" applyNumberFormat="1" applyFont="1" applyFill="1" applyBorder="1" applyAlignment="1">
      <alignment horizontal="right" vertical="center" wrapText="1"/>
    </xf>
    <xf numFmtId="187" fontId="65" fillId="0" borderId="1" xfId="1" applyNumberFormat="1" applyFont="1" applyFill="1" applyBorder="1" applyAlignment="1">
      <alignment horizontal="right" vertical="center" wrapText="1"/>
    </xf>
    <xf numFmtId="167" fontId="65" fillId="0" borderId="1" xfId="10" applyNumberFormat="1" applyFont="1" applyFill="1" applyBorder="1" applyAlignment="1">
      <alignment horizontal="right" vertical="center" wrapText="1"/>
    </xf>
    <xf numFmtId="186" fontId="65" fillId="3" borderId="1" xfId="1" applyNumberFormat="1" applyFont="1" applyFill="1" applyBorder="1" applyAlignment="1">
      <alignment horizontal="right" vertical="center" wrapText="1"/>
    </xf>
    <xf numFmtId="167" fontId="65" fillId="5" borderId="1" xfId="1" applyNumberFormat="1" applyFont="1" applyFill="1" applyBorder="1" applyAlignment="1">
      <alignment horizontal="right" vertical="center" wrapText="1"/>
    </xf>
    <xf numFmtId="167" fontId="65" fillId="3" borderId="1" xfId="12474" applyNumberFormat="1" applyFont="1" applyFill="1" applyBorder="1" applyAlignment="1">
      <alignment horizontal="right" vertical="center" wrapText="1"/>
    </xf>
    <xf numFmtId="167" fontId="65" fillId="3" borderId="1" xfId="12480" applyNumberFormat="1" applyFont="1" applyFill="1" applyBorder="1" applyAlignment="1">
      <alignment horizontal="right" vertical="center" wrapText="1"/>
    </xf>
    <xf numFmtId="167" fontId="65" fillId="0" borderId="1" xfId="12480" applyNumberFormat="1" applyFont="1" applyFill="1" applyBorder="1" applyAlignment="1">
      <alignment horizontal="right" vertical="center" wrapText="1"/>
    </xf>
    <xf numFmtId="175" fontId="65" fillId="5" borderId="1" xfId="1" applyNumberFormat="1" applyFont="1" applyFill="1" applyBorder="1" applyAlignment="1">
      <alignment horizontal="right" vertical="center" wrapText="1"/>
    </xf>
    <xf numFmtId="167" fontId="65" fillId="0" borderId="1" xfId="12474" applyNumberFormat="1" applyFont="1" applyFill="1" applyBorder="1" applyAlignment="1">
      <alignment horizontal="right" vertical="center" wrapText="1"/>
    </xf>
    <xf numFmtId="167" fontId="65" fillId="5" borderId="1" xfId="12474" applyNumberFormat="1" applyFont="1" applyFill="1" applyBorder="1" applyAlignment="1">
      <alignment horizontal="right" vertical="center" wrapText="1"/>
    </xf>
    <xf numFmtId="169" fontId="65" fillId="0" borderId="1" xfId="4" applyNumberFormat="1" applyFont="1" applyFill="1" applyBorder="1" applyAlignment="1">
      <alignment horizontal="right" vertical="center" wrapText="1"/>
    </xf>
    <xf numFmtId="179" fontId="64" fillId="4" borderId="1" xfId="4" applyNumberFormat="1" applyFont="1" applyFill="1" applyBorder="1" applyAlignment="1">
      <alignment horizontal="right" vertical="center" wrapText="1"/>
    </xf>
    <xf numFmtId="179" fontId="65" fillId="5" borderId="1" xfId="4" applyNumberFormat="1" applyFont="1" applyFill="1" applyBorder="1" applyAlignment="1">
      <alignment horizontal="right" vertical="center" wrapText="1"/>
    </xf>
    <xf numFmtId="179" fontId="65" fillId="5" borderId="1" xfId="8" applyNumberFormat="1" applyFont="1" applyFill="1" applyBorder="1" applyAlignment="1">
      <alignment horizontal="right" vertical="center" wrapText="1"/>
    </xf>
    <xf numFmtId="179" fontId="64" fillId="0" borderId="1" xfId="4" applyNumberFormat="1" applyFont="1" applyFill="1" applyBorder="1" applyAlignment="1">
      <alignment horizontal="right" vertical="center" wrapText="1"/>
    </xf>
    <xf numFmtId="179" fontId="65" fillId="5" borderId="1" xfId="1" applyNumberFormat="1" applyFont="1" applyFill="1" applyBorder="1" applyAlignment="1">
      <alignment horizontal="right" vertical="center" wrapText="1"/>
    </xf>
    <xf numFmtId="174" fontId="62" fillId="4" borderId="1" xfId="1" applyNumberFormat="1" applyFont="1" applyFill="1" applyBorder="1" applyAlignment="1">
      <alignment horizontal="right" vertical="center" wrapText="1"/>
    </xf>
    <xf numFmtId="167" fontId="63" fillId="5" borderId="1" xfId="4" applyNumberFormat="1" applyFont="1" applyFill="1" applyBorder="1" applyAlignment="1">
      <alignment horizontal="right" vertical="center" wrapText="1"/>
    </xf>
    <xf numFmtId="168" fontId="63" fillId="5" borderId="1" xfId="8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81" fontId="62" fillId="0" borderId="1" xfId="4" applyNumberFormat="1" applyFont="1" applyFill="1" applyBorder="1" applyAlignment="1">
      <alignment horizontal="right" vertical="center" wrapText="1"/>
    </xf>
    <xf numFmtId="43" fontId="65" fillId="5" borderId="1" xfId="12481" applyNumberFormat="1" applyFont="1" applyFill="1" applyBorder="1" applyAlignment="1">
      <alignment horizontal="right" vertical="center" wrapText="1"/>
    </xf>
    <xf numFmtId="181" fontId="65" fillId="5" borderId="1" xfId="7" applyNumberFormat="1" applyFont="1" applyFill="1" applyBorder="1" applyAlignment="1">
      <alignment horizontal="right" vertical="center" wrapText="1"/>
    </xf>
    <xf numFmtId="181" fontId="63" fillId="5" borderId="1" xfId="7" applyNumberFormat="1" applyFont="1" applyFill="1" applyBorder="1" applyAlignment="1">
      <alignment horizontal="right" vertical="center" wrapText="1"/>
    </xf>
    <xf numFmtId="168" fontId="65" fillId="0" borderId="1" xfId="8" applyNumberFormat="1" applyFont="1" applyFill="1" applyBorder="1" applyAlignment="1">
      <alignment horizontal="right" vertical="center" wrapText="1"/>
    </xf>
    <xf numFmtId="174" fontId="64" fillId="4" borderId="1" xfId="1" applyNumberFormat="1" applyFont="1" applyFill="1" applyBorder="1" applyAlignment="1">
      <alignment horizontal="right" vertical="center" wrapText="1"/>
    </xf>
    <xf numFmtId="43" fontId="64" fillId="4" borderId="1" xfId="4" applyNumberFormat="1" applyFont="1" applyFill="1" applyBorder="1" applyAlignment="1">
      <alignment horizontal="right" vertical="center" wrapText="1"/>
    </xf>
    <xf numFmtId="169" fontId="65" fillId="0" borderId="1" xfId="8" applyNumberFormat="1" applyFont="1" applyFill="1" applyBorder="1" applyAlignment="1">
      <alignment horizontal="right" vertical="center" wrapText="1"/>
    </xf>
    <xf numFmtId="169" fontId="64" fillId="0" borderId="1" xfId="4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center" vertical="center" wrapText="1"/>
    </xf>
    <xf numFmtId="180" fontId="65" fillId="3" borderId="1" xfId="4" applyNumberFormat="1" applyFont="1" applyFill="1" applyBorder="1" applyAlignment="1">
      <alignment horizontal="center" vertical="center" wrapText="1"/>
    </xf>
    <xf numFmtId="174" fontId="65" fillId="0" borderId="1" xfId="8" applyNumberFormat="1" applyFont="1" applyFill="1" applyBorder="1" applyAlignment="1">
      <alignment horizontal="right" vertical="center" wrapText="1"/>
    </xf>
    <xf numFmtId="168" fontId="65" fillId="5" borderId="1" xfId="4" applyNumberFormat="1" applyFont="1" applyFill="1" applyBorder="1" applyAlignment="1">
      <alignment horizontal="center" vertical="center" wrapText="1"/>
    </xf>
    <xf numFmtId="168" fontId="65" fillId="0" borderId="1" xfId="4" applyNumberFormat="1" applyFont="1" applyFill="1" applyBorder="1" applyAlignment="1">
      <alignment horizontal="center" vertical="center" wrapText="1"/>
    </xf>
    <xf numFmtId="169" fontId="65" fillId="0" borderId="1" xfId="1" applyNumberFormat="1" applyFont="1" applyFill="1" applyBorder="1" applyAlignment="1">
      <alignment horizontal="right" vertical="center" wrapText="1"/>
    </xf>
    <xf numFmtId="169" fontId="65" fillId="5" borderId="1" xfId="1" applyNumberFormat="1" applyFont="1" applyFill="1" applyBorder="1" applyAlignment="1">
      <alignment horizontal="right" vertical="center" wrapText="1"/>
    </xf>
    <xf numFmtId="167" fontId="65" fillId="0" borderId="1" xfId="4" applyNumberFormat="1" applyFont="1" applyBorder="1" applyAlignment="1">
      <alignment horizontal="right" vertical="center" wrapText="1"/>
    </xf>
    <xf numFmtId="181" fontId="65" fillId="3" borderId="1" xfId="1" applyNumberFormat="1" applyFont="1" applyFill="1" applyBorder="1" applyAlignment="1">
      <alignment horizontal="right" vertical="center" wrapText="1"/>
    </xf>
    <xf numFmtId="181" fontId="65" fillId="0" borderId="1" xfId="1" applyNumberFormat="1" applyFont="1" applyFill="1" applyBorder="1" applyAlignment="1">
      <alignment horizontal="right" vertical="center" wrapText="1"/>
    </xf>
    <xf numFmtId="167" fontId="66" fillId="0" borderId="1" xfId="0" applyNumberFormat="1" applyFont="1" applyBorder="1" applyAlignment="1">
      <alignment vertical="center" wrapText="1"/>
    </xf>
    <xf numFmtId="168" fontId="65" fillId="3" borderId="1" xfId="8" applyNumberFormat="1" applyFont="1" applyFill="1" applyBorder="1" applyAlignment="1">
      <alignment horizontal="right" vertical="center" wrapText="1"/>
    </xf>
    <xf numFmtId="4" fontId="65" fillId="3" borderId="1" xfId="7" applyNumberFormat="1" applyFont="1" applyFill="1" applyBorder="1" applyAlignment="1">
      <alignment horizontal="center" vertical="center" wrapText="1"/>
    </xf>
    <xf numFmtId="167" fontId="64" fillId="5" borderId="1" xfId="4" applyNumberFormat="1" applyFont="1" applyFill="1" applyBorder="1" applyAlignment="1">
      <alignment horizontal="right" vertical="center" wrapText="1"/>
    </xf>
    <xf numFmtId="168" fontId="65" fillId="3" borderId="1" xfId="1" applyNumberFormat="1" applyFont="1" applyFill="1" applyBorder="1" applyAlignment="1">
      <alignment horizontal="right" vertical="center" wrapText="1"/>
    </xf>
    <xf numFmtId="169" fontId="65" fillId="3" borderId="1" xfId="12482" applyNumberFormat="1" applyFont="1" applyFill="1" applyBorder="1" applyAlignment="1">
      <alignment horizontal="right" vertical="center" wrapText="1"/>
    </xf>
    <xf numFmtId="169" fontId="65" fillId="5" borderId="1" xfId="12482" applyNumberFormat="1" applyFont="1" applyFill="1" applyBorder="1" applyAlignment="1">
      <alignment horizontal="right" vertical="center" wrapText="1"/>
    </xf>
    <xf numFmtId="179" fontId="65" fillId="0" borderId="1" xfId="7" applyNumberFormat="1" applyFont="1" applyBorder="1" applyAlignment="1">
      <alignment horizontal="right" vertical="center" wrapText="1"/>
    </xf>
    <xf numFmtId="174" fontId="65" fillId="0" borderId="1" xfId="4" applyNumberFormat="1" applyFont="1" applyFill="1" applyBorder="1" applyAlignment="1">
      <alignment horizontal="right" vertical="center" wrapText="1"/>
    </xf>
    <xf numFmtId="179" fontId="65" fillId="0" borderId="1" xfId="1" applyNumberFormat="1" applyFont="1" applyBorder="1" applyAlignment="1">
      <alignment horizontal="right" vertical="center" wrapText="1"/>
    </xf>
    <xf numFmtId="168" fontId="65" fillId="0" borderId="1" xfId="4" applyNumberFormat="1" applyFont="1" applyFill="1" applyBorder="1" applyAlignment="1">
      <alignment horizontal="right" vertical="center" wrapText="1"/>
    </xf>
    <xf numFmtId="167" fontId="65" fillId="0" borderId="1" xfId="7" applyNumberFormat="1" applyFont="1" applyBorder="1" applyAlignment="1">
      <alignment horizontal="right" vertical="center" wrapText="1"/>
    </xf>
    <xf numFmtId="168" fontId="65" fillId="0" borderId="1" xfId="1" applyNumberFormat="1" applyFont="1" applyFill="1" applyBorder="1" applyAlignment="1">
      <alignment horizontal="right" vertical="center" wrapText="1"/>
    </xf>
    <xf numFmtId="167" fontId="64" fillId="4" borderId="1" xfId="1" applyNumberFormat="1" applyFont="1" applyFill="1" applyBorder="1" applyAlignment="1">
      <alignment horizontal="right" vertical="center" wrapText="1"/>
    </xf>
    <xf numFmtId="167" fontId="65" fillId="5" borderId="1" xfId="8" applyNumberFormat="1" applyFont="1" applyFill="1" applyBorder="1" applyAlignment="1">
      <alignment horizontal="right" vertical="center" wrapText="1"/>
    </xf>
    <xf numFmtId="167" fontId="65" fillId="0" borderId="1" xfId="12483" applyNumberFormat="1" applyFont="1" applyFill="1" applyBorder="1" applyAlignment="1">
      <alignment horizontal="right" vertical="center" wrapText="1"/>
    </xf>
    <xf numFmtId="0" fontId="38" fillId="0" borderId="1" xfId="12474" applyFont="1" applyBorder="1" applyAlignment="1">
      <alignment horizontal="center" vertical="center" wrapText="1"/>
    </xf>
    <xf numFmtId="167" fontId="59" fillId="7" borderId="1" xfId="4" applyNumberFormat="1" applyFont="1" applyFill="1" applyBorder="1" applyAlignment="1">
      <alignment horizontal="right" vertical="center" wrapText="1"/>
    </xf>
    <xf numFmtId="167" fontId="30" fillId="5" borderId="1" xfId="7" applyNumberFormat="1" applyFont="1" applyFill="1" applyBorder="1" applyAlignment="1">
      <alignment horizontal="right" vertical="center" wrapText="1"/>
    </xf>
    <xf numFmtId="167" fontId="30" fillId="3" borderId="1" xfId="7" applyNumberFormat="1" applyFont="1" applyFill="1" applyBorder="1" applyAlignment="1">
      <alignment horizontal="right" vertical="center" wrapText="1"/>
    </xf>
    <xf numFmtId="174" fontId="47" fillId="3" borderId="1" xfId="1" applyNumberFormat="1" applyFont="1" applyFill="1" applyBorder="1" applyAlignment="1">
      <alignment horizontal="right" vertical="center" wrapText="1"/>
    </xf>
    <xf numFmtId="174" fontId="59" fillId="3" borderId="1" xfId="4" applyNumberFormat="1" applyFont="1" applyFill="1" applyBorder="1" applyAlignment="1">
      <alignment horizontal="right" vertical="center" wrapText="1"/>
    </xf>
    <xf numFmtId="167" fontId="58" fillId="0" borderId="1" xfId="1" applyNumberFormat="1" applyFont="1" applyFill="1" applyBorder="1" applyAlignment="1">
      <alignment horizontal="right" vertical="center" wrapText="1"/>
    </xf>
    <xf numFmtId="167" fontId="40" fillId="0" borderId="0" xfId="12474" applyNumberFormat="1" applyFont="1"/>
    <xf numFmtId="189" fontId="40" fillId="0" borderId="0" xfId="12474" applyNumberFormat="1" applyFont="1"/>
    <xf numFmtId="182" fontId="40" fillId="0" borderId="0" xfId="12474" applyNumberFormat="1" applyFont="1"/>
    <xf numFmtId="167" fontId="58" fillId="2" borderId="1" xfId="12474" applyNumberFormat="1" applyFont="1" applyFill="1" applyBorder="1" applyAlignment="1">
      <alignment horizontal="right" vertical="center" wrapText="1"/>
    </xf>
    <xf numFmtId="174" fontId="58" fillId="2" borderId="1" xfId="12474" applyNumberFormat="1" applyFont="1" applyFill="1" applyBorder="1" applyAlignment="1">
      <alignment horizontal="right" vertical="center" wrapText="1"/>
    </xf>
    <xf numFmtId="167" fontId="59" fillId="2" borderId="1" xfId="12474" applyNumberFormat="1" applyFont="1" applyFill="1" applyBorder="1" applyAlignment="1">
      <alignment horizontal="right" vertical="center" wrapText="1"/>
    </xf>
    <xf numFmtId="179" fontId="58" fillId="2" borderId="1" xfId="12474" applyNumberFormat="1" applyFont="1" applyFill="1" applyBorder="1" applyAlignment="1">
      <alignment horizontal="right" vertical="center" wrapText="1"/>
    </xf>
    <xf numFmtId="0" fontId="38" fillId="0" borderId="1" xfId="12474" applyFont="1" applyBorder="1" applyAlignment="1">
      <alignment horizontal="center" vertical="center" wrapText="1"/>
    </xf>
    <xf numFmtId="43" fontId="58" fillId="5" borderId="1" xfId="7" applyNumberFormat="1" applyFont="1" applyFill="1" applyBorder="1" applyAlignment="1">
      <alignment horizontal="right" vertical="center" wrapText="1"/>
    </xf>
    <xf numFmtId="43" fontId="58" fillId="5" borderId="1" xfId="8" applyNumberFormat="1" applyFont="1" applyFill="1" applyBorder="1" applyAlignment="1">
      <alignment horizontal="right" vertical="center" wrapText="1"/>
    </xf>
    <xf numFmtId="43" fontId="59" fillId="0" borderId="1" xfId="4" applyNumberFormat="1" applyFont="1" applyFill="1" applyBorder="1" applyAlignment="1">
      <alignment horizontal="right" vertical="center" wrapText="1"/>
    </xf>
    <xf numFmtId="43" fontId="58" fillId="5" borderId="1" xfId="1" applyNumberFormat="1" applyFont="1" applyFill="1" applyBorder="1" applyAlignment="1">
      <alignment horizontal="right" vertical="center" wrapText="1"/>
    </xf>
    <xf numFmtId="43" fontId="62" fillId="2" borderId="1" xfId="12474" applyNumberFormat="1" applyFont="1" applyFill="1" applyBorder="1" applyAlignment="1">
      <alignment horizontal="right" vertical="center" wrapText="1"/>
    </xf>
    <xf numFmtId="43" fontId="63" fillId="2" borderId="1" xfId="12474" applyNumberFormat="1" applyFont="1" applyFill="1" applyBorder="1" applyAlignment="1">
      <alignment horizontal="right" vertical="center" wrapText="1"/>
    </xf>
    <xf numFmtId="43" fontId="62" fillId="4" borderId="1" xfId="4" applyNumberFormat="1" applyFont="1" applyFill="1" applyBorder="1" applyAlignment="1">
      <alignment horizontal="right" vertical="center" wrapText="1"/>
    </xf>
    <xf numFmtId="43" fontId="58" fillId="5" borderId="1" xfId="4" applyNumberFormat="1" applyFont="1" applyFill="1" applyBorder="1" applyAlignment="1">
      <alignment horizontal="right" vertical="center" wrapText="1"/>
    </xf>
    <xf numFmtId="43" fontId="58" fillId="3" borderId="1" xfId="4" applyNumberFormat="1" applyFont="1" applyFill="1" applyBorder="1" applyAlignment="1">
      <alignment horizontal="right" vertical="center" wrapText="1"/>
    </xf>
    <xf numFmtId="43" fontId="59" fillId="3" borderId="1" xfId="4" applyNumberFormat="1" applyFont="1" applyFill="1" applyBorder="1" applyAlignment="1">
      <alignment horizontal="right" vertical="center" wrapText="1"/>
    </xf>
    <xf numFmtId="43" fontId="59" fillId="4" borderId="1" xfId="7" applyNumberFormat="1" applyFont="1" applyFill="1" applyBorder="1" applyAlignment="1">
      <alignment horizontal="center" vertical="center" wrapText="1"/>
    </xf>
    <xf numFmtId="43" fontId="58" fillId="0" borderId="1" xfId="4" applyNumberFormat="1" applyFont="1" applyFill="1" applyBorder="1" applyAlignment="1">
      <alignment horizontal="right" vertical="center" wrapText="1"/>
    </xf>
    <xf numFmtId="43" fontId="59" fillId="4" borderId="1" xfId="1" applyNumberFormat="1" applyFont="1" applyFill="1" applyBorder="1" applyAlignment="1">
      <alignment horizontal="right" vertical="center" wrapText="1"/>
    </xf>
    <xf numFmtId="43" fontId="58" fillId="0" borderId="1" xfId="1" applyNumberFormat="1" applyFont="1" applyFill="1" applyBorder="1" applyAlignment="1">
      <alignment horizontal="right" vertical="center" wrapText="1"/>
    </xf>
    <xf numFmtId="43" fontId="58" fillId="3" borderId="1" xfId="1" applyNumberFormat="1" applyFont="1" applyFill="1" applyBorder="1" applyAlignment="1">
      <alignment horizontal="right" vertical="center" wrapText="1"/>
    </xf>
    <xf numFmtId="43" fontId="58" fillId="3" borderId="1" xfId="12474" applyNumberFormat="1" applyFont="1" applyFill="1" applyBorder="1" applyAlignment="1">
      <alignment horizontal="right" vertical="center" wrapText="1"/>
    </xf>
    <xf numFmtId="43" fontId="58" fillId="0" borderId="1" xfId="12474" applyNumberFormat="1" applyFont="1" applyFill="1" applyBorder="1" applyAlignment="1">
      <alignment horizontal="right" vertical="center" wrapText="1"/>
    </xf>
    <xf numFmtId="43" fontId="58" fillId="5" borderId="1" xfId="12474" applyNumberFormat="1" applyFont="1" applyFill="1" applyBorder="1" applyAlignment="1">
      <alignment horizontal="right" vertical="center" wrapText="1"/>
    </xf>
    <xf numFmtId="43" fontId="64" fillId="4" borderId="1" xfId="1" applyNumberFormat="1" applyFont="1" applyFill="1" applyBorder="1" applyAlignment="1">
      <alignment horizontal="right" vertical="center" wrapText="1"/>
    </xf>
    <xf numFmtId="43" fontId="65" fillId="5" borderId="1" xfId="4" applyNumberFormat="1" applyFont="1" applyFill="1" applyBorder="1" applyAlignment="1">
      <alignment horizontal="right" vertical="center" wrapText="1"/>
    </xf>
    <xf numFmtId="43" fontId="64" fillId="0" borderId="1" xfId="4" applyNumberFormat="1" applyFont="1" applyFill="1" applyBorder="1" applyAlignment="1">
      <alignment horizontal="right" vertical="center" wrapText="1"/>
    </xf>
    <xf numFmtId="43" fontId="65" fillId="5" borderId="1" xfId="12474" applyNumberFormat="1" applyFont="1" applyFill="1" applyBorder="1" applyAlignment="1">
      <alignment horizontal="right" vertical="center" wrapText="1"/>
    </xf>
    <xf numFmtId="43" fontId="65" fillId="5" borderId="1" xfId="1" applyNumberFormat="1" applyFont="1" applyFill="1" applyBorder="1" applyAlignment="1">
      <alignment horizontal="right" vertical="center" wrapText="1"/>
    </xf>
    <xf numFmtId="43" fontId="65" fillId="5" borderId="1" xfId="8" applyNumberFormat="1" applyFont="1" applyFill="1" applyBorder="1" applyAlignment="1">
      <alignment horizontal="right" vertical="center" wrapText="1"/>
    </xf>
    <xf numFmtId="43" fontId="65" fillId="3" borderId="1" xfId="12474" applyNumberFormat="1" applyFont="1" applyFill="1" applyBorder="1" applyAlignment="1">
      <alignment horizontal="right" vertical="center" wrapText="1"/>
    </xf>
    <xf numFmtId="43" fontId="65" fillId="0" borderId="1" xfId="12483" applyNumberFormat="1" applyFont="1" applyFill="1" applyBorder="1" applyAlignment="1">
      <alignment horizontal="right" vertical="center" wrapText="1"/>
    </xf>
    <xf numFmtId="43" fontId="46" fillId="4" borderId="1" xfId="1" applyNumberFormat="1" applyFont="1" applyFill="1" applyBorder="1" applyAlignment="1">
      <alignment horizontal="right" vertical="center" wrapText="1"/>
    </xf>
    <xf numFmtId="0" fontId="38" fillId="0" borderId="1" xfId="12474" applyFont="1" applyBorder="1" applyAlignment="1">
      <alignment horizontal="center" vertical="center" wrapText="1"/>
    </xf>
    <xf numFmtId="43" fontId="58" fillId="8" borderId="1" xfId="7" applyNumberFormat="1" applyFont="1" applyFill="1" applyBorder="1" applyAlignment="1">
      <alignment horizontal="right" vertical="center" wrapText="1"/>
    </xf>
    <xf numFmtId="43" fontId="59" fillId="8" borderId="1" xfId="4" applyNumberFormat="1" applyFont="1" applyFill="1" applyBorder="1" applyAlignment="1">
      <alignment horizontal="right" vertical="center" wrapText="1"/>
    </xf>
    <xf numFmtId="43" fontId="58" fillId="8" borderId="1" xfId="4" applyNumberFormat="1" applyFont="1" applyFill="1" applyBorder="1" applyAlignment="1">
      <alignment horizontal="right" vertical="center" wrapText="1"/>
    </xf>
    <xf numFmtId="43" fontId="58" fillId="8" borderId="1" xfId="1" applyNumberFormat="1" applyFont="1" applyFill="1" applyBorder="1" applyAlignment="1">
      <alignment horizontal="right" vertical="center" wrapText="1"/>
    </xf>
    <xf numFmtId="43" fontId="58" fillId="8" borderId="1" xfId="7" applyNumberFormat="1" applyFont="1" applyFill="1" applyBorder="1" applyAlignment="1">
      <alignment horizontal="center" vertical="center"/>
    </xf>
    <xf numFmtId="43" fontId="58" fillId="8" borderId="1" xfId="8" applyNumberFormat="1" applyFont="1" applyFill="1" applyBorder="1" applyAlignment="1">
      <alignment horizontal="right" vertical="center" wrapText="1"/>
    </xf>
    <xf numFmtId="43" fontId="58" fillId="8" borderId="1" xfId="7" applyNumberFormat="1" applyFont="1" applyFill="1" applyBorder="1" applyAlignment="1">
      <alignment horizontal="center" vertical="center" wrapText="1"/>
    </xf>
    <xf numFmtId="43" fontId="58" fillId="8" borderId="1" xfId="1" applyFont="1" applyFill="1" applyBorder="1" applyAlignment="1">
      <alignment horizontal="right" vertical="center" wrapText="1"/>
    </xf>
    <xf numFmtId="170" fontId="58" fillId="8" borderId="1" xfId="12515" applyNumberFormat="1" applyFont="1" applyFill="1" applyBorder="1" applyAlignment="1">
      <alignment horizontal="right" vertical="center" wrapText="1"/>
    </xf>
    <xf numFmtId="43" fontId="58" fillId="8" borderId="1" xfId="10" applyNumberFormat="1" applyFont="1" applyFill="1" applyBorder="1" applyAlignment="1">
      <alignment horizontal="right" vertical="center" wrapText="1"/>
    </xf>
    <xf numFmtId="43" fontId="58" fillId="8" borderId="1" xfId="12474" applyNumberFormat="1" applyFont="1" applyFill="1" applyBorder="1" applyAlignment="1">
      <alignment horizontal="right" vertical="center" wrapText="1"/>
    </xf>
    <xf numFmtId="187" fontId="67" fillId="8" borderId="1" xfId="12567" applyNumberFormat="1" applyFont="1" applyFill="1" applyBorder="1" applyAlignment="1">
      <alignment horizontal="right" vertical="center" wrapText="1"/>
    </xf>
    <xf numFmtId="2" fontId="68" fillId="8" borderId="1" xfId="7" applyNumberFormat="1" applyFont="1" applyFill="1" applyBorder="1" applyAlignment="1">
      <alignment horizontal="center" vertical="center" wrapText="1"/>
    </xf>
    <xf numFmtId="190" fontId="68" fillId="8" borderId="1" xfId="7" applyNumberFormat="1" applyFont="1" applyFill="1" applyBorder="1" applyAlignment="1">
      <alignment horizontal="center" vertical="center" wrapText="1"/>
    </xf>
    <xf numFmtId="171" fontId="47" fillId="8" borderId="1" xfId="7" applyNumberFormat="1" applyFont="1" applyFill="1" applyBorder="1" applyAlignment="1">
      <alignment horizontal="center" vertical="center" wrapText="1"/>
    </xf>
    <xf numFmtId="43" fontId="58" fillId="8" borderId="1" xfId="12480" applyNumberFormat="1" applyFont="1" applyFill="1" applyBorder="1" applyAlignment="1">
      <alignment horizontal="right" vertical="center" wrapText="1"/>
    </xf>
    <xf numFmtId="186" fontId="67" fillId="8" borderId="1" xfId="12567" applyNumberFormat="1" applyFont="1" applyFill="1" applyBorder="1" applyAlignment="1">
      <alignment horizontal="right" vertical="center" wrapText="1"/>
    </xf>
    <xf numFmtId="167" fontId="47" fillId="8" borderId="1" xfId="7" applyNumberFormat="1" applyFont="1" applyFill="1" applyBorder="1" applyAlignment="1">
      <alignment horizontal="center" vertical="center" wrapText="1"/>
    </xf>
    <xf numFmtId="167" fontId="67" fillId="8" borderId="1" xfId="7" applyNumberFormat="1" applyFont="1" applyFill="1" applyBorder="1" applyAlignment="1">
      <alignment horizontal="right" vertical="center" wrapText="1"/>
    </xf>
    <xf numFmtId="167" fontId="55" fillId="8" borderId="1" xfId="7" applyNumberFormat="1" applyFont="1" applyFill="1" applyBorder="1" applyAlignment="1">
      <alignment horizontal="right" vertical="center" wrapText="1"/>
    </xf>
    <xf numFmtId="167" fontId="58" fillId="8" borderId="1" xfId="7" applyNumberFormat="1" applyFont="1" applyFill="1" applyBorder="1" applyAlignment="1">
      <alignment horizontal="right" vertical="center" wrapText="1"/>
    </xf>
    <xf numFmtId="2" fontId="58" fillId="8" borderId="1" xfId="7" applyNumberFormat="1" applyFont="1" applyFill="1" applyBorder="1" applyAlignment="1">
      <alignment horizontal="center" vertical="center"/>
    </xf>
    <xf numFmtId="171" fontId="47" fillId="8" borderId="1" xfId="5093" applyNumberFormat="1" applyFont="1" applyFill="1" applyBorder="1" applyAlignment="1">
      <alignment horizontal="center" vertical="center" wrapText="1"/>
    </xf>
    <xf numFmtId="188" fontId="67" fillId="8" borderId="1" xfId="12567" applyNumberFormat="1" applyFont="1" applyFill="1" applyBorder="1" applyAlignment="1">
      <alignment horizontal="right" vertical="center" wrapText="1"/>
    </xf>
    <xf numFmtId="182" fontId="30" fillId="8" borderId="1" xfId="7" applyNumberFormat="1" applyFont="1" applyFill="1" applyBorder="1" applyAlignment="1">
      <alignment horizontal="right" vertical="center" wrapText="1"/>
    </xf>
    <xf numFmtId="43" fontId="47" fillId="8" borderId="1" xfId="7" applyNumberFormat="1" applyFont="1" applyFill="1" applyBorder="1" applyAlignment="1">
      <alignment horizontal="right" vertical="center" wrapText="1"/>
    </xf>
    <xf numFmtId="43" fontId="58" fillId="8" borderId="1" xfId="12481" applyNumberFormat="1" applyFont="1" applyFill="1" applyBorder="1" applyAlignment="1">
      <alignment horizontal="right" vertical="center" wrapText="1"/>
    </xf>
    <xf numFmtId="183" fontId="58" fillId="8" borderId="1" xfId="7" applyNumberFormat="1" applyFont="1" applyFill="1" applyBorder="1" applyAlignment="1">
      <alignment horizontal="right" vertical="center" wrapText="1"/>
    </xf>
    <xf numFmtId="43" fontId="46" fillId="8" borderId="1" xfId="4" applyNumberFormat="1" applyFont="1" applyFill="1" applyBorder="1" applyAlignment="1">
      <alignment horizontal="right" vertical="center" wrapText="1"/>
    </xf>
    <xf numFmtId="43" fontId="47" fillId="8" borderId="1" xfId="8" applyNumberFormat="1" applyFont="1" applyFill="1" applyBorder="1" applyAlignment="1">
      <alignment horizontal="right" vertical="center" wrapText="1"/>
    </xf>
    <xf numFmtId="43" fontId="47" fillId="8" borderId="1" xfId="4" applyNumberFormat="1" applyFont="1" applyFill="1" applyBorder="1" applyAlignment="1">
      <alignment horizontal="right" vertical="center" wrapText="1"/>
    </xf>
    <xf numFmtId="169" fontId="68" fillId="8" borderId="1" xfId="4" applyNumberFormat="1" applyFont="1" applyFill="1" applyBorder="1" applyAlignment="1">
      <alignment horizontal="right" vertical="center" wrapText="1"/>
    </xf>
    <xf numFmtId="43" fontId="58" fillId="8" borderId="1" xfId="4" applyNumberFormat="1" applyFont="1" applyFill="1" applyBorder="1" applyAlignment="1">
      <alignment horizontal="center" vertical="center" wrapText="1"/>
    </xf>
    <xf numFmtId="43" fontId="58" fillId="0" borderId="1" xfId="4" applyNumberFormat="1" applyFont="1" applyBorder="1" applyAlignment="1">
      <alignment horizontal="right" vertical="center" wrapText="1"/>
    </xf>
    <xf numFmtId="43" fontId="60" fillId="0" borderId="1" xfId="0" applyNumberFormat="1" applyFont="1" applyBorder="1" applyAlignment="1">
      <alignment vertical="center" wrapText="1"/>
    </xf>
    <xf numFmtId="43" fontId="58" fillId="3" borderId="1" xfId="8" applyNumberFormat="1" applyFont="1" applyFill="1" applyBorder="1" applyAlignment="1">
      <alignment horizontal="right" vertical="center" wrapText="1"/>
    </xf>
    <xf numFmtId="43" fontId="58" fillId="3" borderId="1" xfId="7" applyNumberFormat="1" applyFont="1" applyFill="1" applyBorder="1" applyAlignment="1">
      <alignment horizontal="center" vertical="center" wrapText="1"/>
    </xf>
    <xf numFmtId="43" fontId="59" fillId="5" borderId="1" xfId="4" applyNumberFormat="1" applyFont="1" applyFill="1" applyBorder="1" applyAlignment="1">
      <alignment horizontal="right" vertical="center" wrapText="1"/>
    </xf>
    <xf numFmtId="43" fontId="58" fillId="3" borderId="1" xfId="12482" applyNumberFormat="1" applyFont="1" applyFill="1" applyBorder="1" applyAlignment="1">
      <alignment horizontal="right" vertical="center" wrapText="1"/>
    </xf>
    <xf numFmtId="43" fontId="58" fillId="5" borderId="1" xfId="12482" applyNumberFormat="1" applyFont="1" applyFill="1" applyBorder="1" applyAlignment="1">
      <alignment horizontal="right" vertical="center" wrapText="1"/>
    </xf>
    <xf numFmtId="43" fontId="58" fillId="0" borderId="1" xfId="7" applyNumberFormat="1" applyFont="1" applyBorder="1" applyAlignment="1">
      <alignment horizontal="right" vertical="center" wrapText="1"/>
    </xf>
    <xf numFmtId="43" fontId="58" fillId="0" borderId="1" xfId="1" applyNumberFormat="1" applyFont="1" applyBorder="1" applyAlignment="1">
      <alignment horizontal="right" vertical="center" wrapText="1"/>
    </xf>
    <xf numFmtId="179" fontId="58" fillId="3" borderId="1" xfId="4" applyNumberFormat="1" applyFont="1" applyFill="1" applyBorder="1" applyAlignment="1">
      <alignment horizontal="right" vertical="center" wrapText="1"/>
    </xf>
    <xf numFmtId="179" fontId="59" fillId="3" borderId="1" xfId="4" applyNumberFormat="1" applyFont="1" applyFill="1" applyBorder="1" applyAlignment="1">
      <alignment horizontal="right" vertical="center" wrapText="1"/>
    </xf>
    <xf numFmtId="179" fontId="58" fillId="5" borderId="1" xfId="7" applyNumberFormat="1" applyFont="1" applyFill="1" applyBorder="1" applyAlignment="1">
      <alignment horizontal="right" vertical="center" wrapText="1"/>
    </xf>
    <xf numFmtId="179" fontId="58" fillId="0" borderId="1" xfId="7" applyNumberFormat="1" applyFont="1" applyFill="1" applyBorder="1" applyAlignment="1">
      <alignment horizontal="center" vertical="center"/>
    </xf>
    <xf numFmtId="179" fontId="58" fillId="0" borderId="1" xfId="7" applyNumberFormat="1" applyFont="1" applyFill="1" applyBorder="1" applyAlignment="1">
      <alignment horizontal="center" vertical="center" wrapText="1"/>
    </xf>
    <xf numFmtId="179" fontId="58" fillId="5" borderId="1" xfId="5093" applyNumberFormat="1" applyFont="1" applyFill="1" applyBorder="1" applyAlignment="1">
      <alignment horizontal="center" vertical="center" wrapText="1"/>
    </xf>
    <xf numFmtId="179" fontId="58" fillId="3" borderId="1" xfId="7" applyNumberFormat="1" applyFont="1" applyFill="1" applyBorder="1" applyAlignment="1">
      <alignment horizontal="center" vertical="center" wrapText="1"/>
    </xf>
    <xf numFmtId="179" fontId="58" fillId="5" borderId="1" xfId="7" applyNumberFormat="1" applyFont="1" applyFill="1" applyBorder="1" applyAlignment="1">
      <alignment horizontal="center" vertical="center" wrapText="1"/>
    </xf>
    <xf numFmtId="179" fontId="59" fillId="4" borderId="1" xfId="7" applyNumberFormat="1" applyFont="1" applyFill="1" applyBorder="1" applyAlignment="1">
      <alignment horizontal="center" vertical="center" wrapText="1"/>
    </xf>
    <xf numFmtId="174" fontId="58" fillId="3" borderId="1" xfId="1" applyNumberFormat="1" applyFont="1" applyFill="1" applyBorder="1" applyAlignment="1">
      <alignment horizontal="right" vertical="center" wrapText="1"/>
    </xf>
    <xf numFmtId="4" fontId="58" fillId="3" borderId="1" xfId="7" applyNumberFormat="1" applyFont="1" applyFill="1" applyBorder="1" applyAlignment="1">
      <alignment horizontal="right" vertical="center" wrapText="1"/>
    </xf>
    <xf numFmtId="0" fontId="60" fillId="0" borderId="0" xfId="12474" applyFont="1"/>
    <xf numFmtId="0" fontId="38" fillId="0" borderId="1" xfId="0" applyFont="1" applyBorder="1" applyAlignment="1">
      <alignment horizontal="center" vertical="center"/>
    </xf>
    <xf numFmtId="0" fontId="38" fillId="5" borderId="1" xfId="2" applyFont="1" applyFill="1" applyBorder="1" applyAlignment="1">
      <alignment horizontal="center" vertical="center" wrapText="1"/>
    </xf>
    <xf numFmtId="164" fontId="38" fillId="5" borderId="1" xfId="2" applyNumberFormat="1" applyFont="1" applyFill="1" applyBorder="1" applyAlignment="1">
      <alignment horizontal="center" vertical="center"/>
    </xf>
    <xf numFmtId="1" fontId="38" fillId="3" borderId="1" xfId="4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172" fontId="42" fillId="0" borderId="1" xfId="3" applyNumberFormat="1" applyFont="1" applyFill="1" applyBorder="1" applyAlignment="1">
      <alignment horizontal="center" vertical="center" wrapText="1"/>
    </xf>
    <xf numFmtId="172" fontId="42" fillId="0" borderId="1" xfId="3" applyNumberFormat="1" applyFont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0" fontId="42" fillId="0" borderId="1" xfId="6" applyFont="1" applyFill="1" applyBorder="1" applyAlignment="1">
      <alignment horizontal="center" vertical="center" wrapText="1"/>
    </xf>
    <xf numFmtId="0" fontId="42" fillId="0" borderId="1" xfId="6" applyFont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 wrapText="1"/>
    </xf>
    <xf numFmtId="0" fontId="42" fillId="3" borderId="1" xfId="5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164" fontId="38" fillId="0" borderId="1" xfId="2" applyNumberFormat="1" applyFont="1" applyFill="1" applyBorder="1" applyAlignment="1">
      <alignment horizontal="center" vertical="center"/>
    </xf>
    <xf numFmtId="172" fontId="42" fillId="3" borderId="1" xfId="3" applyNumberFormat="1" applyFont="1" applyFill="1" applyBorder="1" applyAlignment="1">
      <alignment horizontal="center" vertical="center" wrapText="1"/>
    </xf>
    <xf numFmtId="0" fontId="42" fillId="0" borderId="1" xfId="9" applyFont="1" applyFill="1" applyBorder="1" applyAlignment="1">
      <alignment horizontal="center" vertical="center" wrapText="1"/>
    </xf>
    <xf numFmtId="0" fontId="42" fillId="0" borderId="1" xfId="9" applyFont="1" applyBorder="1" applyAlignment="1">
      <alignment horizontal="center" vertical="center" wrapText="1"/>
    </xf>
    <xf numFmtId="1" fontId="38" fillId="3" borderId="1" xfId="2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8" fillId="5" borderId="1" xfId="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8" fillId="0" borderId="1" xfId="2" applyFont="1" applyBorder="1" applyAlignment="1">
      <alignment horizontal="center" vertical="center" wrapText="1"/>
    </xf>
    <xf numFmtId="0" fontId="37" fillId="2" borderId="1" xfId="3" applyFont="1" applyFill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164" fontId="37" fillId="0" borderId="1" xfId="2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/>
    </xf>
    <xf numFmtId="1" fontId="37" fillId="3" borderId="1" xfId="2" applyNumberFormat="1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0" fontId="42" fillId="3" borderId="2" xfId="2" applyFont="1" applyFill="1" applyBorder="1" applyAlignment="1">
      <alignment horizontal="left" vertical="center" wrapText="1"/>
    </xf>
    <xf numFmtId="0" fontId="42" fillId="3" borderId="3" xfId="2" applyFont="1" applyFill="1" applyBorder="1" applyAlignment="1">
      <alignment horizontal="left" vertical="center" wrapText="1"/>
    </xf>
    <xf numFmtId="0" fontId="42" fillId="3" borderId="4" xfId="2" applyFont="1" applyFill="1" applyBorder="1" applyAlignment="1">
      <alignment horizontal="left" vertical="center" wrapText="1"/>
    </xf>
    <xf numFmtId="0" fontId="38" fillId="0" borderId="1" xfId="12474" applyFont="1" applyBorder="1" applyAlignment="1">
      <alignment horizontal="center" vertical="center" wrapText="1"/>
    </xf>
    <xf numFmtId="0" fontId="38" fillId="3" borderId="1" xfId="12474" applyFont="1" applyFill="1" applyBorder="1" applyAlignment="1">
      <alignment horizontal="center" vertical="center" wrapText="1"/>
    </xf>
    <xf numFmtId="0" fontId="37" fillId="0" borderId="1" xfId="12474" applyFont="1" applyBorder="1" applyAlignment="1">
      <alignment horizontal="center" vertical="center" wrapText="1"/>
    </xf>
    <xf numFmtId="164" fontId="37" fillId="0" borderId="1" xfId="12474" applyNumberFormat="1" applyFont="1" applyBorder="1" applyAlignment="1">
      <alignment horizontal="center" vertical="center"/>
    </xf>
    <xf numFmtId="0" fontId="37" fillId="0" borderId="1" xfId="12474" applyFont="1" applyBorder="1" applyAlignment="1">
      <alignment horizontal="center" vertical="center"/>
    </xf>
    <xf numFmtId="1" fontId="37" fillId="3" borderId="1" xfId="12474" applyNumberFormat="1" applyFont="1" applyFill="1" applyBorder="1" applyAlignment="1">
      <alignment horizontal="center" vertical="center" wrapText="1"/>
    </xf>
    <xf numFmtId="0" fontId="37" fillId="3" borderId="1" xfId="12474" applyFont="1" applyFill="1" applyBorder="1" applyAlignment="1">
      <alignment horizontal="center" vertical="center" wrapText="1"/>
    </xf>
    <xf numFmtId="0" fontId="42" fillId="3" borderId="2" xfId="12474" applyFont="1" applyFill="1" applyBorder="1" applyAlignment="1">
      <alignment horizontal="left" vertical="center" wrapText="1"/>
    </xf>
    <xf numFmtId="0" fontId="42" fillId="3" borderId="3" xfId="12474" applyFont="1" applyFill="1" applyBorder="1" applyAlignment="1">
      <alignment horizontal="left" vertical="center" wrapText="1"/>
    </xf>
    <xf numFmtId="0" fontId="42" fillId="3" borderId="4" xfId="12474" applyFont="1" applyFill="1" applyBorder="1" applyAlignment="1">
      <alignment horizontal="left" vertical="center" wrapText="1"/>
    </xf>
    <xf numFmtId="0" fontId="38" fillId="5" borderId="1" xfId="12474" applyFont="1" applyFill="1" applyBorder="1" applyAlignment="1">
      <alignment horizontal="center" vertical="center"/>
    </xf>
    <xf numFmtId="0" fontId="38" fillId="5" borderId="1" xfId="12474" applyFont="1" applyFill="1" applyBorder="1" applyAlignment="1">
      <alignment horizontal="center" vertical="center" wrapText="1"/>
    </xf>
    <xf numFmtId="164" fontId="38" fillId="5" borderId="1" xfId="12474" applyNumberFormat="1" applyFont="1" applyFill="1" applyBorder="1" applyAlignment="1">
      <alignment horizontal="center" vertical="center"/>
    </xf>
    <xf numFmtId="0" fontId="42" fillId="0" borderId="1" xfId="12476" applyFont="1" applyFill="1" applyBorder="1" applyAlignment="1">
      <alignment horizontal="center" vertical="center" wrapText="1"/>
    </xf>
    <xf numFmtId="0" fontId="42" fillId="0" borderId="1" xfId="12476" applyFont="1" applyBorder="1" applyAlignment="1">
      <alignment horizontal="center" vertical="center" wrapText="1"/>
    </xf>
    <xf numFmtId="0" fontId="42" fillId="0" borderId="1" xfId="12474" applyFont="1" applyFill="1" applyBorder="1" applyAlignment="1">
      <alignment horizontal="center" vertical="center" wrapText="1"/>
    </xf>
    <xf numFmtId="0" fontId="42" fillId="0" borderId="1" xfId="12474" applyFont="1" applyBorder="1" applyAlignment="1">
      <alignment horizontal="center" vertical="center" wrapText="1"/>
    </xf>
    <xf numFmtId="1" fontId="38" fillId="3" borderId="1" xfId="12474" applyNumberFormat="1" applyFont="1" applyFill="1" applyBorder="1" applyAlignment="1">
      <alignment horizontal="center" vertical="center" wrapText="1"/>
    </xf>
    <xf numFmtId="0" fontId="42" fillId="0" borderId="1" xfId="12479" applyFont="1" applyFill="1" applyBorder="1" applyAlignment="1">
      <alignment horizontal="center" vertical="center" wrapText="1"/>
    </xf>
    <xf numFmtId="0" fontId="42" fillId="0" borderId="1" xfId="12479" applyFont="1" applyBorder="1" applyAlignment="1">
      <alignment horizontal="center" vertical="center" wrapText="1"/>
    </xf>
    <xf numFmtId="0" fontId="38" fillId="0" borderId="1" xfId="12474" applyFont="1" applyFill="1" applyBorder="1" applyAlignment="1">
      <alignment horizontal="center" vertical="center" wrapText="1"/>
    </xf>
    <xf numFmtId="164" fontId="38" fillId="0" borderId="1" xfId="12474" applyNumberFormat="1" applyFont="1" applyFill="1" applyBorder="1" applyAlignment="1">
      <alignment horizontal="center" vertical="center"/>
    </xf>
    <xf numFmtId="0" fontId="42" fillId="3" borderId="1" xfId="12475" applyFont="1" applyFill="1" applyBorder="1" applyAlignment="1">
      <alignment horizontal="center" vertical="center" wrapText="1"/>
    </xf>
    <xf numFmtId="0" fontId="42" fillId="3" borderId="1" xfId="12474" applyFont="1" applyFill="1" applyBorder="1" applyAlignment="1">
      <alignment horizontal="center" vertical="center" wrapText="1"/>
    </xf>
    <xf numFmtId="0" fontId="61" fillId="2" borderId="1" xfId="3" applyFont="1" applyFill="1" applyBorder="1" applyAlignment="1">
      <alignment horizontal="center" vertical="center"/>
    </xf>
  </cellXfs>
  <cellStyles count="19838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2" xfId="533"/>
    <cellStyle name="Обычный 2 2 2 7 2 10" xfId="12534"/>
    <cellStyle name="Обычный 2 2 2 7 2 11" xfId="1257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4" xfId="12469"/>
    <cellStyle name="Обычный 2 2 2 7 3 2 4 2" xfId="12511"/>
    <cellStyle name="Обычный 2 2 2 7 3 2 4 3" xfId="12542"/>
    <cellStyle name="Обычный 2 2 2 7 3 2 5" xfId="12514"/>
    <cellStyle name="Обычный 2 2 2 7 3 2 5 2" xfId="12545"/>
    <cellStyle name="Обычный 2 2 2 7 3 2 6" xfId="12505"/>
    <cellStyle name="Обычный 2 2 2 7 3 2 7" xfId="12536"/>
    <cellStyle name="Обычный 2 2 2 7 3 2 8" xfId="1258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5" xfId="5165"/>
    <cellStyle name="Обычный 2 2 2 7 3 5 2" xfId="12510"/>
    <cellStyle name="Обычный 2 2 2 7 3 5 3" xfId="12541"/>
    <cellStyle name="Обычный 2 2 2 7 3 6" xfId="12468"/>
    <cellStyle name="Обычный 2 2 2 7 3 6 2" xfId="12512"/>
    <cellStyle name="Обычный 2 2 2 7 3 6 3" xfId="12543"/>
    <cellStyle name="Обычный 2 2 2 7 3 7" xfId="12504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E12" sqref="E12:E14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65" customFormat="1" ht="87" customHeight="1" x14ac:dyDescent="0.8">
      <c r="A4" s="482" t="s">
        <v>1</v>
      </c>
      <c r="B4" s="482" t="s">
        <v>2</v>
      </c>
      <c r="C4" s="482" t="s">
        <v>3</v>
      </c>
      <c r="D4" s="482" t="s">
        <v>4</v>
      </c>
      <c r="E4" s="483" t="s">
        <v>71</v>
      </c>
      <c r="F4" s="483"/>
      <c r="G4" s="483"/>
      <c r="H4" s="483"/>
      <c r="I4" s="483"/>
      <c r="J4" s="483"/>
      <c r="K4" s="483"/>
      <c r="L4" s="483"/>
      <c r="M4" s="467" t="s">
        <v>5</v>
      </c>
      <c r="N4" s="482" t="s">
        <v>6</v>
      </c>
      <c r="O4" s="63"/>
      <c r="P4" s="63"/>
      <c r="Q4" s="63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s="65" customFormat="1" ht="301.5" customHeight="1" x14ac:dyDescent="0.8">
      <c r="A5" s="482"/>
      <c r="B5" s="482"/>
      <c r="C5" s="482"/>
      <c r="D5" s="482"/>
      <c r="E5" s="66" t="s">
        <v>72</v>
      </c>
      <c r="F5" s="66" t="s">
        <v>7</v>
      </c>
      <c r="G5" s="66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65</v>
      </c>
      <c r="M5" s="467"/>
      <c r="N5" s="482"/>
      <c r="O5" s="63"/>
      <c r="P5" s="63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s="65" customFormat="1" ht="184.5" customHeight="1" x14ac:dyDescent="0.8">
      <c r="A6" s="82">
        <v>1</v>
      </c>
      <c r="B6" s="82">
        <v>2</v>
      </c>
      <c r="C6" s="82">
        <v>3</v>
      </c>
      <c r="D6" s="82">
        <v>4</v>
      </c>
      <c r="E6" s="66">
        <v>5</v>
      </c>
      <c r="F6" s="66">
        <v>6</v>
      </c>
      <c r="G6" s="66">
        <v>7</v>
      </c>
      <c r="H6" s="66">
        <v>8</v>
      </c>
      <c r="I6" s="67" t="s">
        <v>13</v>
      </c>
      <c r="J6" s="67" t="s">
        <v>14</v>
      </c>
      <c r="K6" s="67" t="s">
        <v>15</v>
      </c>
      <c r="L6" s="67" t="s">
        <v>16</v>
      </c>
      <c r="M6" s="68">
        <v>13</v>
      </c>
      <c r="N6" s="82">
        <v>14</v>
      </c>
      <c r="O6" s="63"/>
      <c r="P6" s="63"/>
      <c r="Q6" s="6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s="15" customFormat="1" ht="154.5" customHeight="1" x14ac:dyDescent="0.5">
      <c r="A7" s="482"/>
      <c r="B7" s="484" t="s">
        <v>66</v>
      </c>
      <c r="C7" s="485">
        <f>C15+C23+C31+C39+C47+C55+C63+C71+C79+C87+C95+C103+C111+C119+C127+C135+C143++C151+C159+C167+C175+183</f>
        <v>325</v>
      </c>
      <c r="D7" s="12" t="s">
        <v>17</v>
      </c>
      <c r="E7" s="127">
        <f>E8+E9+E10+E11+E13</f>
        <v>9183652.6436059996</v>
      </c>
      <c r="F7" s="127">
        <f>F8+F9+F10+F11+F13</f>
        <v>207927.99502999999</v>
      </c>
      <c r="G7" s="127">
        <f>G8+G9+G10+G11+G13</f>
        <v>3221964.3314800006</v>
      </c>
      <c r="H7" s="127">
        <f>H8+H9+H10</f>
        <v>172890.56693</v>
      </c>
      <c r="I7" s="128">
        <f t="shared" ref="I7:I26" si="0">H7-F7</f>
        <v>-35037.42809999999</v>
      </c>
      <c r="J7" s="127">
        <f>IF(H7=0, ,H7/G7*100)</f>
        <v>5.3659987865409793</v>
      </c>
      <c r="K7" s="127">
        <f t="shared" ref="K7:K15" si="1">IF(H7=0,0,H7/F7*100)</f>
        <v>83.149249289425995</v>
      </c>
      <c r="L7" s="127">
        <f t="shared" ref="L7:L70" si="2">IF(H7=0,0,H7/E7*100)</f>
        <v>1.8825904423810369</v>
      </c>
      <c r="M7" s="487">
        <f>M15+M23+M31+M39+M47+M55+M63+M71+M79+M87+M95+M103+M111+M119+M127+M135+M143+M151+M159+M167+M175+M183</f>
        <v>150</v>
      </c>
      <c r="N7" s="489" t="s">
        <v>70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482"/>
      <c r="B8" s="484"/>
      <c r="C8" s="486"/>
      <c r="D8" s="16" t="s">
        <v>18</v>
      </c>
      <c r="E8" s="129">
        <f>E16+E24+E32+E40+E48+E56+E64+E72+E80+E88+E96+E104+E112+E120+E128+E136+E144+E152+E160+E168+E176+E184</f>
        <v>22509.000000000004</v>
      </c>
      <c r="F8" s="129">
        <f t="shared" ref="F8:H8" si="3">F16+F24+F32+F40+F48+F56+F64+F72+F80+F88+F96+F104+F112+F120+F128+F136+F144+F152+F160+F168+F176+F184</f>
        <v>69.400000000000006</v>
      </c>
      <c r="G8" s="129">
        <f t="shared" si="3"/>
        <v>445.09093999999999</v>
      </c>
      <c r="H8" s="129">
        <f t="shared" si="3"/>
        <v>445.09093999999999</v>
      </c>
      <c r="I8" s="130">
        <f t="shared" si="0"/>
        <v>375.69093999999996</v>
      </c>
      <c r="J8" s="131">
        <f t="shared" ref="J8:J15" si="4">IF(H8=0, ,H8/G8*100)</f>
        <v>100</v>
      </c>
      <c r="K8" s="131">
        <f t="shared" si="1"/>
        <v>641.34141210374628</v>
      </c>
      <c r="L8" s="131">
        <f t="shared" si="2"/>
        <v>1.9773909991558929</v>
      </c>
      <c r="M8" s="488"/>
      <c r="N8" s="490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482"/>
      <c r="B9" s="484"/>
      <c r="C9" s="486"/>
      <c r="D9" s="16" t="s">
        <v>19</v>
      </c>
      <c r="E9" s="129">
        <f t="shared" ref="E9:H14" si="5">E17+E25+E33+E41+E49+E57+E65+E73+E81+E89+E97+E105+E113+E121+E129+E137+E145+E153+E161+E169+E177+E185</f>
        <v>3315470.4000000004</v>
      </c>
      <c r="F9" s="129">
        <f t="shared" si="5"/>
        <v>57439.419720000005</v>
      </c>
      <c r="G9" s="129">
        <f t="shared" si="5"/>
        <v>54677.915769999992</v>
      </c>
      <c r="H9" s="129">
        <f t="shared" si="5"/>
        <v>50478.66676</v>
      </c>
      <c r="I9" s="130">
        <f t="shared" si="0"/>
        <v>-6960.7529600000053</v>
      </c>
      <c r="J9" s="131">
        <f t="shared" si="4"/>
        <v>92.320027289145528</v>
      </c>
      <c r="K9" s="131">
        <f t="shared" si="1"/>
        <v>87.881575068251735</v>
      </c>
      <c r="L9" s="131">
        <f t="shared" si="2"/>
        <v>1.5225189994155881</v>
      </c>
      <c r="M9" s="488"/>
      <c r="N9" s="490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482"/>
      <c r="B10" s="484"/>
      <c r="C10" s="486"/>
      <c r="D10" s="16" t="s">
        <v>20</v>
      </c>
      <c r="E10" s="129">
        <f t="shared" si="5"/>
        <v>2684478.5579159996</v>
      </c>
      <c r="F10" s="129">
        <f t="shared" si="5"/>
        <v>150419.17530999999</v>
      </c>
      <c r="G10" s="129">
        <f t="shared" si="5"/>
        <v>3166841.3247700008</v>
      </c>
      <c r="H10" s="129">
        <f t="shared" si="5"/>
        <v>121966.80923</v>
      </c>
      <c r="I10" s="130">
        <f t="shared" si="0"/>
        <v>-28452.366079999993</v>
      </c>
      <c r="J10" s="131">
        <f t="shared" si="4"/>
        <v>3.8513710262656793</v>
      </c>
      <c r="K10" s="131">
        <f t="shared" si="1"/>
        <v>81.084615029059762</v>
      </c>
      <c r="L10" s="131">
        <f t="shared" si="2"/>
        <v>4.5434078387530361</v>
      </c>
      <c r="M10" s="488"/>
      <c r="N10" s="490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482"/>
      <c r="B11" s="484"/>
      <c r="C11" s="486"/>
      <c r="D11" s="17" t="s">
        <v>21</v>
      </c>
      <c r="E11" s="129">
        <f t="shared" si="5"/>
        <v>2187.1390000000001</v>
      </c>
      <c r="F11" s="129">
        <f t="shared" si="5"/>
        <v>0</v>
      </c>
      <c r="G11" s="129">
        <f t="shared" si="5"/>
        <v>0</v>
      </c>
      <c r="H11" s="129">
        <f t="shared" si="5"/>
        <v>0</v>
      </c>
      <c r="I11" s="130">
        <f t="shared" si="0"/>
        <v>0</v>
      </c>
      <c r="J11" s="131">
        <f t="shared" si="4"/>
        <v>0</v>
      </c>
      <c r="K11" s="131">
        <f t="shared" si="1"/>
        <v>0</v>
      </c>
      <c r="L11" s="131">
        <f t="shared" si="2"/>
        <v>0</v>
      </c>
      <c r="M11" s="488"/>
      <c r="N11" s="490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482"/>
      <c r="B12" s="484"/>
      <c r="C12" s="486"/>
      <c r="D12" s="17" t="s">
        <v>22</v>
      </c>
      <c r="E12" s="129">
        <f t="shared" si="5"/>
        <v>19809.201580000001</v>
      </c>
      <c r="F12" s="129">
        <f t="shared" si="5"/>
        <v>0</v>
      </c>
      <c r="G12" s="129">
        <f t="shared" si="5"/>
        <v>19734.335579999999</v>
      </c>
      <c r="H12" s="129">
        <f t="shared" si="5"/>
        <v>0</v>
      </c>
      <c r="I12" s="130">
        <f t="shared" si="0"/>
        <v>0</v>
      </c>
      <c r="J12" s="131">
        <f>IF(H12=0, ,H12/G12*100)</f>
        <v>0</v>
      </c>
      <c r="K12" s="131">
        <v>0</v>
      </c>
      <c r="L12" s="131">
        <f t="shared" si="2"/>
        <v>0</v>
      </c>
      <c r="M12" s="488"/>
      <c r="N12" s="490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482"/>
      <c r="B13" s="484"/>
      <c r="C13" s="486"/>
      <c r="D13" s="18" t="s">
        <v>23</v>
      </c>
      <c r="E13" s="129">
        <f t="shared" si="5"/>
        <v>3159007.5466899998</v>
      </c>
      <c r="F13" s="129">
        <f t="shared" si="5"/>
        <v>0</v>
      </c>
      <c r="G13" s="129">
        <f t="shared" si="5"/>
        <v>0</v>
      </c>
      <c r="H13" s="129">
        <f t="shared" si="5"/>
        <v>0</v>
      </c>
      <c r="I13" s="130">
        <f t="shared" si="0"/>
        <v>0</v>
      </c>
      <c r="J13" s="131">
        <v>0</v>
      </c>
      <c r="K13" s="131">
        <f t="shared" si="1"/>
        <v>0</v>
      </c>
      <c r="L13" s="131">
        <f t="shared" si="2"/>
        <v>0</v>
      </c>
      <c r="M13" s="488"/>
      <c r="N13" s="490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482"/>
      <c r="B14" s="484"/>
      <c r="C14" s="486"/>
      <c r="D14" s="19" t="s">
        <v>24</v>
      </c>
      <c r="E14" s="129">
        <f t="shared" si="5"/>
        <v>13000</v>
      </c>
      <c r="F14" s="129">
        <f t="shared" si="5"/>
        <v>0</v>
      </c>
      <c r="G14" s="129">
        <f t="shared" si="5"/>
        <v>0</v>
      </c>
      <c r="H14" s="129">
        <f t="shared" si="5"/>
        <v>0</v>
      </c>
      <c r="I14" s="130">
        <f t="shared" si="0"/>
        <v>0</v>
      </c>
      <c r="J14" s="131">
        <f t="shared" ref="J14" si="6">IF(H14=0, ,H14/G14*100)</f>
        <v>0</v>
      </c>
      <c r="K14" s="131">
        <f t="shared" si="1"/>
        <v>0</v>
      </c>
      <c r="L14" s="131">
        <f t="shared" si="2"/>
        <v>0</v>
      </c>
      <c r="M14" s="488"/>
      <c r="N14" s="491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480">
        <v>1</v>
      </c>
      <c r="B15" s="460" t="s">
        <v>25</v>
      </c>
      <c r="C15" s="461">
        <v>11</v>
      </c>
      <c r="D15" s="12" t="s">
        <v>17</v>
      </c>
      <c r="E15" s="25">
        <f>E16+E17+E18+E21</f>
        <v>2384832.6909699999</v>
      </c>
      <c r="F15" s="25">
        <f>F16+F17+F18+F21</f>
        <v>66310.427339999995</v>
      </c>
      <c r="G15" s="25">
        <f>G16+G17+G18+G21</f>
        <v>750259.34931999992</v>
      </c>
      <c r="H15" s="25">
        <f>H16+H17+H18+H21</f>
        <v>56719.221839999998</v>
      </c>
      <c r="I15" s="58">
        <f t="shared" si="0"/>
        <v>-9591.2054999999964</v>
      </c>
      <c r="J15" s="24">
        <f t="shared" si="4"/>
        <v>7.5599486885978369</v>
      </c>
      <c r="K15" s="24">
        <f t="shared" si="1"/>
        <v>85.53590153955416</v>
      </c>
      <c r="L15" s="24">
        <f t="shared" si="2"/>
        <v>2.3783312789514883</v>
      </c>
      <c r="M15" s="467">
        <v>17</v>
      </c>
      <c r="N15" s="478" t="s">
        <v>26</v>
      </c>
      <c r="O15" s="20"/>
      <c r="P15" s="20"/>
      <c r="Q15" s="20"/>
    </row>
    <row r="16" spans="1:29" s="8" customFormat="1" ht="172.5" customHeight="1" x14ac:dyDescent="0.5">
      <c r="A16" s="480"/>
      <c r="B16" s="460"/>
      <c r="C16" s="461"/>
      <c r="D16" s="16" t="s">
        <v>18</v>
      </c>
      <c r="E16" s="54">
        <v>545.5</v>
      </c>
      <c r="F16" s="77">
        <v>0</v>
      </c>
      <c r="G16" s="77">
        <v>0</v>
      </c>
      <c r="H16" s="77">
        <v>0</v>
      </c>
      <c r="I16" s="42">
        <f t="shared" si="0"/>
        <v>0</v>
      </c>
      <c r="J16" s="40">
        <f t="shared" ref="J16:J30" si="7">IF(G16=0,0,H16/G16)*100</f>
        <v>0</v>
      </c>
      <c r="K16" s="40">
        <f t="shared" ref="K16:K30" si="8">IF(F16=0,0,H16/F16*100)</f>
        <v>0</v>
      </c>
      <c r="L16" s="40">
        <f t="shared" si="2"/>
        <v>0</v>
      </c>
      <c r="M16" s="467"/>
      <c r="N16" s="479"/>
      <c r="O16" s="20"/>
      <c r="P16" s="20"/>
      <c r="Q16" s="20"/>
    </row>
    <row r="17" spans="1:17" s="8" customFormat="1" ht="164.25" customHeight="1" x14ac:dyDescent="0.5">
      <c r="A17" s="480"/>
      <c r="B17" s="460"/>
      <c r="C17" s="461"/>
      <c r="D17" s="16" t="s">
        <v>19</v>
      </c>
      <c r="E17" s="54">
        <v>1729607.7</v>
      </c>
      <c r="F17" s="54">
        <v>44856</v>
      </c>
      <c r="G17" s="54">
        <v>44840.4</v>
      </c>
      <c r="H17" s="54">
        <v>41695.23992</v>
      </c>
      <c r="I17" s="45">
        <f t="shared" si="0"/>
        <v>-3160.76008</v>
      </c>
      <c r="J17" s="40">
        <f t="shared" si="7"/>
        <v>92.98587862730929</v>
      </c>
      <c r="K17" s="40">
        <f t="shared" si="8"/>
        <v>92.953540039236671</v>
      </c>
      <c r="L17" s="40">
        <f t="shared" si="2"/>
        <v>2.4106761273091002</v>
      </c>
      <c r="M17" s="467"/>
      <c r="N17" s="479"/>
      <c r="O17" s="20"/>
      <c r="P17" s="20"/>
      <c r="Q17" s="20"/>
    </row>
    <row r="18" spans="1:17" s="8" customFormat="1" ht="168.75" customHeight="1" x14ac:dyDescent="0.5">
      <c r="A18" s="480"/>
      <c r="B18" s="460"/>
      <c r="C18" s="461"/>
      <c r="D18" s="16" t="s">
        <v>20</v>
      </c>
      <c r="E18" s="54">
        <v>512419.61300000001</v>
      </c>
      <c r="F18" s="54">
        <v>21454.427340000002</v>
      </c>
      <c r="G18" s="54">
        <v>705418.9493199999</v>
      </c>
      <c r="H18" s="54">
        <v>15023.981920000002</v>
      </c>
      <c r="I18" s="45">
        <f t="shared" si="0"/>
        <v>-6430.44542</v>
      </c>
      <c r="J18" s="40">
        <f t="shared" si="7"/>
        <v>2.1297956249236876</v>
      </c>
      <c r="K18" s="40">
        <f t="shared" si="8"/>
        <v>70.027419897566006</v>
      </c>
      <c r="L18" s="40">
        <f t="shared" si="2"/>
        <v>2.9319685544510961</v>
      </c>
      <c r="M18" s="467"/>
      <c r="N18" s="479"/>
      <c r="O18" s="20"/>
      <c r="P18" s="20"/>
      <c r="Q18" s="20"/>
    </row>
    <row r="19" spans="1:17" s="8" customFormat="1" ht="195" customHeight="1" x14ac:dyDescent="0.5">
      <c r="A19" s="480"/>
      <c r="B19" s="460"/>
      <c r="C19" s="461"/>
      <c r="D19" s="17" t="s">
        <v>21</v>
      </c>
      <c r="E19" s="35">
        <v>0</v>
      </c>
      <c r="F19" s="35">
        <v>0</v>
      </c>
      <c r="G19" s="35">
        <v>0</v>
      </c>
      <c r="H19" s="35">
        <v>0</v>
      </c>
      <c r="I19" s="42">
        <f t="shared" si="0"/>
        <v>0</v>
      </c>
      <c r="J19" s="40">
        <f t="shared" si="7"/>
        <v>0</v>
      </c>
      <c r="K19" s="40">
        <f t="shared" si="8"/>
        <v>0</v>
      </c>
      <c r="L19" s="40">
        <f t="shared" si="2"/>
        <v>0</v>
      </c>
      <c r="M19" s="467"/>
      <c r="N19" s="479"/>
      <c r="O19" s="20"/>
      <c r="P19" s="20"/>
      <c r="Q19" s="20"/>
    </row>
    <row r="20" spans="1:17" s="8" customFormat="1" ht="159.75" customHeight="1" x14ac:dyDescent="0.5">
      <c r="A20" s="480"/>
      <c r="B20" s="460"/>
      <c r="C20" s="461"/>
      <c r="D20" s="17" t="s">
        <v>22</v>
      </c>
      <c r="E20" s="35">
        <v>0</v>
      </c>
      <c r="F20" s="35">
        <v>0</v>
      </c>
      <c r="G20" s="35">
        <v>0</v>
      </c>
      <c r="H20" s="35">
        <v>0</v>
      </c>
      <c r="I20" s="42">
        <f t="shared" si="0"/>
        <v>0</v>
      </c>
      <c r="J20" s="40">
        <f t="shared" si="7"/>
        <v>0</v>
      </c>
      <c r="K20" s="40">
        <f t="shared" si="8"/>
        <v>0</v>
      </c>
      <c r="L20" s="40">
        <f t="shared" si="2"/>
        <v>0</v>
      </c>
      <c r="M20" s="467"/>
      <c r="N20" s="479"/>
      <c r="O20" s="20"/>
      <c r="P20" s="20"/>
      <c r="Q20" s="20"/>
    </row>
    <row r="21" spans="1:17" s="8" customFormat="1" ht="144" customHeight="1" x14ac:dyDescent="0.5">
      <c r="A21" s="480"/>
      <c r="B21" s="460"/>
      <c r="C21" s="461"/>
      <c r="D21" s="18" t="s">
        <v>23</v>
      </c>
      <c r="E21" s="54">
        <v>142259.87797</v>
      </c>
      <c r="F21" s="54">
        <v>0</v>
      </c>
      <c r="G21" s="54">
        <v>0</v>
      </c>
      <c r="H21" s="54">
        <v>0</v>
      </c>
      <c r="I21" s="43">
        <f t="shared" si="0"/>
        <v>0</v>
      </c>
      <c r="J21" s="40">
        <f t="shared" si="7"/>
        <v>0</v>
      </c>
      <c r="K21" s="40">
        <f t="shared" si="8"/>
        <v>0</v>
      </c>
      <c r="L21" s="40">
        <f t="shared" si="2"/>
        <v>0</v>
      </c>
      <c r="M21" s="467"/>
      <c r="N21" s="479"/>
      <c r="O21" s="20"/>
      <c r="P21" s="20"/>
      <c r="Q21" s="20"/>
    </row>
    <row r="22" spans="1:17" s="8" customFormat="1" ht="124.5" customHeight="1" x14ac:dyDescent="0.5">
      <c r="A22" s="480"/>
      <c r="B22" s="460"/>
      <c r="C22" s="461"/>
      <c r="D22" s="19" t="s">
        <v>24</v>
      </c>
      <c r="E22" s="35">
        <v>0</v>
      </c>
      <c r="F22" s="35">
        <v>0</v>
      </c>
      <c r="G22" s="35">
        <v>0</v>
      </c>
      <c r="H22" s="35">
        <v>0</v>
      </c>
      <c r="I22" s="42">
        <f t="shared" si="0"/>
        <v>0</v>
      </c>
      <c r="J22" s="40">
        <f t="shared" si="7"/>
        <v>0</v>
      </c>
      <c r="K22" s="40">
        <f t="shared" si="8"/>
        <v>0</v>
      </c>
      <c r="L22" s="40">
        <f t="shared" si="2"/>
        <v>0</v>
      </c>
      <c r="M22" s="467"/>
      <c r="N22" s="479"/>
      <c r="O22" s="20"/>
      <c r="P22" s="20"/>
      <c r="Q22" s="20"/>
    </row>
    <row r="23" spans="1:17" s="8" customFormat="1" ht="203.25" customHeight="1" x14ac:dyDescent="0.5">
      <c r="A23" s="480">
        <v>2</v>
      </c>
      <c r="B23" s="460" t="s">
        <v>27</v>
      </c>
      <c r="C23" s="461">
        <v>2</v>
      </c>
      <c r="D23" s="12" t="s">
        <v>17</v>
      </c>
      <c r="E23" s="25">
        <f>E24+E25+E26+E29</f>
        <v>1865.684</v>
      </c>
      <c r="F23" s="25">
        <f>F24+F25+F26+F29</f>
        <v>0</v>
      </c>
      <c r="G23" s="25">
        <f>G24+G25+G26+G29</f>
        <v>1078.684</v>
      </c>
      <c r="H23" s="25">
        <f>H24+H25+H26+H29</f>
        <v>0</v>
      </c>
      <c r="I23" s="84">
        <f t="shared" si="0"/>
        <v>0</v>
      </c>
      <c r="J23" s="25">
        <f t="shared" si="7"/>
        <v>0</v>
      </c>
      <c r="K23" s="25">
        <f t="shared" si="8"/>
        <v>0</v>
      </c>
      <c r="L23" s="25">
        <f t="shared" si="2"/>
        <v>0</v>
      </c>
      <c r="M23" s="467">
        <v>4</v>
      </c>
      <c r="N23" s="468" t="s">
        <v>64</v>
      </c>
      <c r="O23" s="20"/>
      <c r="P23" s="20"/>
      <c r="Q23" s="20"/>
    </row>
    <row r="24" spans="1:17" s="8" customFormat="1" ht="132" customHeight="1" x14ac:dyDescent="0.5">
      <c r="A24" s="480"/>
      <c r="B24" s="460"/>
      <c r="C24" s="461"/>
      <c r="D24" s="16" t="s">
        <v>18</v>
      </c>
      <c r="E24" s="83">
        <v>0</v>
      </c>
      <c r="F24" s="83">
        <v>0</v>
      </c>
      <c r="G24" s="83">
        <v>0</v>
      </c>
      <c r="H24" s="83">
        <v>0</v>
      </c>
      <c r="I24" s="42">
        <f t="shared" si="0"/>
        <v>0</v>
      </c>
      <c r="J24" s="39">
        <f t="shared" si="7"/>
        <v>0</v>
      </c>
      <c r="K24" s="39">
        <f t="shared" si="8"/>
        <v>0</v>
      </c>
      <c r="L24" s="39">
        <f t="shared" si="2"/>
        <v>0</v>
      </c>
      <c r="M24" s="467"/>
      <c r="N24" s="469"/>
      <c r="O24" s="20"/>
      <c r="P24" s="20"/>
      <c r="Q24" s="20"/>
    </row>
    <row r="25" spans="1:17" s="8" customFormat="1" ht="132" customHeight="1" x14ac:dyDescent="0.5">
      <c r="A25" s="480"/>
      <c r="B25" s="460"/>
      <c r="C25" s="461"/>
      <c r="D25" s="16" t="s">
        <v>19</v>
      </c>
      <c r="E25" s="83">
        <v>0</v>
      </c>
      <c r="F25" s="83">
        <v>0</v>
      </c>
      <c r="G25" s="83">
        <v>0</v>
      </c>
      <c r="H25" s="83">
        <v>0</v>
      </c>
      <c r="I25" s="42">
        <f t="shared" si="0"/>
        <v>0</v>
      </c>
      <c r="J25" s="39">
        <f t="shared" si="7"/>
        <v>0</v>
      </c>
      <c r="K25" s="39">
        <f t="shared" si="8"/>
        <v>0</v>
      </c>
      <c r="L25" s="39">
        <f t="shared" si="2"/>
        <v>0</v>
      </c>
      <c r="M25" s="467"/>
      <c r="N25" s="469"/>
      <c r="O25" s="20"/>
      <c r="P25" s="20"/>
      <c r="Q25" s="20"/>
    </row>
    <row r="26" spans="1:17" s="8" customFormat="1" ht="185.25" customHeight="1" x14ac:dyDescent="0.5">
      <c r="A26" s="480"/>
      <c r="B26" s="460"/>
      <c r="C26" s="461"/>
      <c r="D26" s="16" t="s">
        <v>20</v>
      </c>
      <c r="E26" s="83">
        <v>1078.684</v>
      </c>
      <c r="F26" s="83">
        <v>0</v>
      </c>
      <c r="G26" s="83">
        <v>1078.684</v>
      </c>
      <c r="H26" s="83">
        <v>0</v>
      </c>
      <c r="I26" s="85">
        <f t="shared" si="0"/>
        <v>0</v>
      </c>
      <c r="J26" s="39">
        <f t="shared" si="7"/>
        <v>0</v>
      </c>
      <c r="K26" s="39">
        <f t="shared" si="8"/>
        <v>0</v>
      </c>
      <c r="L26" s="39">
        <f t="shared" si="2"/>
        <v>0</v>
      </c>
      <c r="M26" s="467"/>
      <c r="N26" s="469"/>
      <c r="O26" s="20"/>
      <c r="P26" s="20"/>
      <c r="Q26" s="20"/>
    </row>
    <row r="27" spans="1:17" s="8" customFormat="1" ht="248.25" customHeight="1" x14ac:dyDescent="0.5">
      <c r="A27" s="480"/>
      <c r="B27" s="460"/>
      <c r="C27" s="461"/>
      <c r="D27" s="17" t="s">
        <v>21</v>
      </c>
      <c r="E27" s="83">
        <v>0</v>
      </c>
      <c r="F27" s="83">
        <v>0</v>
      </c>
      <c r="G27" s="83">
        <v>0</v>
      </c>
      <c r="H27" s="83">
        <v>0</v>
      </c>
      <c r="I27" s="42">
        <v>0</v>
      </c>
      <c r="J27" s="39">
        <f t="shared" si="7"/>
        <v>0</v>
      </c>
      <c r="K27" s="39">
        <f t="shared" si="8"/>
        <v>0</v>
      </c>
      <c r="L27" s="39">
        <f t="shared" si="2"/>
        <v>0</v>
      </c>
      <c r="M27" s="467"/>
      <c r="N27" s="469"/>
      <c r="O27" s="20"/>
      <c r="P27" s="20"/>
      <c r="Q27" s="20"/>
    </row>
    <row r="28" spans="1:17" s="8" customFormat="1" ht="177" customHeight="1" x14ac:dyDescent="0.5">
      <c r="A28" s="480"/>
      <c r="B28" s="460"/>
      <c r="C28" s="461"/>
      <c r="D28" s="17" t="s">
        <v>22</v>
      </c>
      <c r="E28" s="83">
        <v>0</v>
      </c>
      <c r="F28" s="83">
        <v>0</v>
      </c>
      <c r="G28" s="83">
        <v>0</v>
      </c>
      <c r="H28" s="83">
        <v>0</v>
      </c>
      <c r="I28" s="42">
        <v>0</v>
      </c>
      <c r="J28" s="39">
        <f t="shared" si="7"/>
        <v>0</v>
      </c>
      <c r="K28" s="39">
        <f t="shared" si="8"/>
        <v>0</v>
      </c>
      <c r="L28" s="39">
        <f t="shared" si="2"/>
        <v>0</v>
      </c>
      <c r="M28" s="467"/>
      <c r="N28" s="469"/>
      <c r="O28" s="20"/>
      <c r="P28" s="20"/>
      <c r="Q28" s="20"/>
    </row>
    <row r="29" spans="1:17" s="8" customFormat="1" ht="132" customHeight="1" x14ac:dyDescent="0.5">
      <c r="A29" s="480"/>
      <c r="B29" s="460"/>
      <c r="C29" s="461"/>
      <c r="D29" s="18" t="s">
        <v>23</v>
      </c>
      <c r="E29" s="83">
        <v>787</v>
      </c>
      <c r="F29" s="83">
        <v>0</v>
      </c>
      <c r="G29" s="83">
        <v>0</v>
      </c>
      <c r="H29" s="83">
        <v>0</v>
      </c>
      <c r="I29" s="42">
        <v>0</v>
      </c>
      <c r="J29" s="39">
        <f t="shared" si="7"/>
        <v>0</v>
      </c>
      <c r="K29" s="39">
        <f t="shared" si="8"/>
        <v>0</v>
      </c>
      <c r="L29" s="39">
        <f t="shared" si="2"/>
        <v>0</v>
      </c>
      <c r="M29" s="467"/>
      <c r="N29" s="469"/>
      <c r="O29" s="20"/>
      <c r="P29" s="20"/>
      <c r="Q29" s="20"/>
    </row>
    <row r="30" spans="1:17" s="8" customFormat="1" ht="132" customHeight="1" x14ac:dyDescent="0.5">
      <c r="A30" s="480"/>
      <c r="B30" s="460"/>
      <c r="C30" s="461"/>
      <c r="D30" s="19" t="s">
        <v>24</v>
      </c>
      <c r="E30" s="27">
        <v>0</v>
      </c>
      <c r="F30" s="27">
        <v>0</v>
      </c>
      <c r="G30" s="27">
        <v>0</v>
      </c>
      <c r="H30" s="27">
        <v>0</v>
      </c>
      <c r="I30" s="42">
        <f t="shared" ref="I30:I58" si="9">H30-F30</f>
        <v>0</v>
      </c>
      <c r="J30" s="39">
        <f t="shared" si="7"/>
        <v>0</v>
      </c>
      <c r="K30" s="39">
        <f t="shared" si="8"/>
        <v>0</v>
      </c>
      <c r="L30" s="39">
        <f t="shared" si="2"/>
        <v>0</v>
      </c>
      <c r="M30" s="467"/>
      <c r="N30" s="469"/>
      <c r="O30" s="20"/>
      <c r="P30" s="20"/>
      <c r="Q30" s="20"/>
    </row>
    <row r="31" spans="1:17" s="8" customFormat="1" ht="188.25" customHeight="1" x14ac:dyDescent="0.5">
      <c r="A31" s="480">
        <v>3</v>
      </c>
      <c r="B31" s="460" t="s">
        <v>28</v>
      </c>
      <c r="C31" s="461">
        <v>9</v>
      </c>
      <c r="D31" s="12" t="s">
        <v>17</v>
      </c>
      <c r="E31" s="25">
        <f>E32+E33+E34+E35+E37</f>
        <v>921314.76882000011</v>
      </c>
      <c r="F31" s="25">
        <f>F32+F33+F34+F35+F37</f>
        <v>23607.829420000002</v>
      </c>
      <c r="G31" s="25">
        <f>G32+G33+G34+G35+G37</f>
        <v>570219.63846000005</v>
      </c>
      <c r="H31" s="25">
        <f>H32+H33+H34+H35+H37</f>
        <v>9006.663489999999</v>
      </c>
      <c r="I31" s="58">
        <f t="shared" si="9"/>
        <v>-14601.165930000003</v>
      </c>
      <c r="J31" s="25">
        <f t="shared" ref="J31:J76" si="10">IF(H31=0, ,H31/G31*100)</f>
        <v>1.579507769028162</v>
      </c>
      <c r="K31" s="25">
        <f t="shared" ref="K31:K40" si="11">IF(H31=0,0,H31/F31*100)</f>
        <v>38.151171502322718</v>
      </c>
      <c r="L31" s="25">
        <f t="shared" si="2"/>
        <v>0.97758809419016879</v>
      </c>
      <c r="M31" s="467">
        <v>6</v>
      </c>
      <c r="N31" s="463" t="s">
        <v>29</v>
      </c>
      <c r="O31" s="20"/>
      <c r="P31" s="20"/>
      <c r="Q31" s="20"/>
    </row>
    <row r="32" spans="1:17" s="8" customFormat="1" ht="171.75" customHeight="1" x14ac:dyDescent="0.5">
      <c r="A32" s="480"/>
      <c r="B32" s="460"/>
      <c r="C32" s="461"/>
      <c r="D32" s="16" t="s">
        <v>18</v>
      </c>
      <c r="E32" s="55">
        <v>0</v>
      </c>
      <c r="F32" s="55">
        <v>0</v>
      </c>
      <c r="G32" s="55">
        <v>0</v>
      </c>
      <c r="H32" s="55">
        <v>0</v>
      </c>
      <c r="I32" s="36">
        <f t="shared" si="9"/>
        <v>0</v>
      </c>
      <c r="J32" s="30">
        <f t="shared" si="10"/>
        <v>0</v>
      </c>
      <c r="K32" s="30">
        <f t="shared" si="11"/>
        <v>0</v>
      </c>
      <c r="L32" s="30">
        <f t="shared" si="2"/>
        <v>0</v>
      </c>
      <c r="M32" s="467"/>
      <c r="N32" s="464"/>
      <c r="O32" s="20"/>
      <c r="P32" s="20"/>
      <c r="Q32" s="20"/>
    </row>
    <row r="33" spans="1:17" s="8" customFormat="1" ht="186.75" customHeight="1" x14ac:dyDescent="0.5">
      <c r="A33" s="480"/>
      <c r="B33" s="460"/>
      <c r="C33" s="461"/>
      <c r="D33" s="16" t="s">
        <v>19</v>
      </c>
      <c r="E33" s="78">
        <v>553.9</v>
      </c>
      <c r="F33" s="78">
        <v>0</v>
      </c>
      <c r="G33" s="78">
        <v>0</v>
      </c>
      <c r="H33" s="78">
        <v>0</v>
      </c>
      <c r="I33" s="60">
        <f t="shared" si="9"/>
        <v>0</v>
      </c>
      <c r="J33" s="30">
        <f t="shared" si="10"/>
        <v>0</v>
      </c>
      <c r="K33" s="30">
        <f t="shared" si="11"/>
        <v>0</v>
      </c>
      <c r="L33" s="30">
        <f t="shared" si="2"/>
        <v>0</v>
      </c>
      <c r="M33" s="467"/>
      <c r="N33" s="464"/>
      <c r="O33" s="20"/>
      <c r="P33" s="20"/>
      <c r="Q33" s="20"/>
    </row>
    <row r="34" spans="1:17" s="8" customFormat="1" ht="174" customHeight="1" x14ac:dyDescent="0.5">
      <c r="A34" s="480"/>
      <c r="B34" s="460"/>
      <c r="C34" s="461"/>
      <c r="D34" s="16" t="s">
        <v>20</v>
      </c>
      <c r="E34" s="78">
        <v>395573.81497000001</v>
      </c>
      <c r="F34" s="78">
        <v>23607.829420000002</v>
      </c>
      <c r="G34" s="78">
        <v>570219.63846000005</v>
      </c>
      <c r="H34" s="78">
        <v>9006.663489999999</v>
      </c>
      <c r="I34" s="60">
        <f t="shared" si="9"/>
        <v>-14601.165930000003</v>
      </c>
      <c r="J34" s="30">
        <f t="shared" si="10"/>
        <v>1.579507769028162</v>
      </c>
      <c r="K34" s="30">
        <f t="shared" si="11"/>
        <v>38.151171502322718</v>
      </c>
      <c r="L34" s="30">
        <f t="shared" si="2"/>
        <v>2.2768603858885497</v>
      </c>
      <c r="M34" s="467"/>
      <c r="N34" s="464"/>
      <c r="O34" s="20"/>
      <c r="P34" s="20"/>
      <c r="Q34" s="20"/>
    </row>
    <row r="35" spans="1:17" s="8" customFormat="1" ht="246" customHeight="1" x14ac:dyDescent="0.5">
      <c r="A35" s="480"/>
      <c r="B35" s="460"/>
      <c r="C35" s="461"/>
      <c r="D35" s="17" t="s">
        <v>21</v>
      </c>
      <c r="E35" s="55">
        <v>0</v>
      </c>
      <c r="F35" s="55">
        <v>0</v>
      </c>
      <c r="G35" s="55">
        <v>0</v>
      </c>
      <c r="H35" s="55">
        <v>0</v>
      </c>
      <c r="I35" s="37">
        <f t="shared" si="9"/>
        <v>0</v>
      </c>
      <c r="J35" s="30">
        <f t="shared" si="10"/>
        <v>0</v>
      </c>
      <c r="K35" s="30">
        <f t="shared" si="11"/>
        <v>0</v>
      </c>
      <c r="L35" s="30">
        <f t="shared" si="2"/>
        <v>0</v>
      </c>
      <c r="M35" s="467"/>
      <c r="N35" s="464"/>
      <c r="O35" s="20"/>
      <c r="P35" s="20"/>
      <c r="Q35" s="20"/>
    </row>
    <row r="36" spans="1:17" s="8" customFormat="1" ht="171.75" customHeight="1" x14ac:dyDescent="0.5">
      <c r="A36" s="480"/>
      <c r="B36" s="460"/>
      <c r="C36" s="461"/>
      <c r="D36" s="17" t="s">
        <v>22</v>
      </c>
      <c r="E36" s="55">
        <v>0</v>
      </c>
      <c r="F36" s="55">
        <v>0</v>
      </c>
      <c r="G36" s="55">
        <v>0</v>
      </c>
      <c r="H36" s="55">
        <v>0</v>
      </c>
      <c r="I36" s="37">
        <f t="shared" si="9"/>
        <v>0</v>
      </c>
      <c r="J36" s="30">
        <f t="shared" si="10"/>
        <v>0</v>
      </c>
      <c r="K36" s="30">
        <f t="shared" si="11"/>
        <v>0</v>
      </c>
      <c r="L36" s="30">
        <f t="shared" si="2"/>
        <v>0</v>
      </c>
      <c r="M36" s="467"/>
      <c r="N36" s="464"/>
      <c r="O36" s="20"/>
      <c r="P36" s="20"/>
      <c r="Q36" s="20"/>
    </row>
    <row r="37" spans="1:17" s="8" customFormat="1" ht="132" customHeight="1" x14ac:dyDescent="0.5">
      <c r="A37" s="480"/>
      <c r="B37" s="460"/>
      <c r="C37" s="461"/>
      <c r="D37" s="18" t="s">
        <v>23</v>
      </c>
      <c r="E37" s="55">
        <v>525187.05385000003</v>
      </c>
      <c r="F37" s="55">
        <v>0</v>
      </c>
      <c r="G37" s="55">
        <v>0</v>
      </c>
      <c r="H37" s="55">
        <v>0</v>
      </c>
      <c r="I37" s="36">
        <f t="shared" si="9"/>
        <v>0</v>
      </c>
      <c r="J37" s="30">
        <f t="shared" si="10"/>
        <v>0</v>
      </c>
      <c r="K37" s="30">
        <f t="shared" si="11"/>
        <v>0</v>
      </c>
      <c r="L37" s="30">
        <f t="shared" si="2"/>
        <v>0</v>
      </c>
      <c r="M37" s="467"/>
      <c r="N37" s="464"/>
      <c r="O37" s="20"/>
      <c r="P37" s="20"/>
      <c r="Q37" s="20"/>
    </row>
    <row r="38" spans="1:17" s="8" customFormat="1" ht="132" customHeight="1" x14ac:dyDescent="0.5">
      <c r="A38" s="480"/>
      <c r="B38" s="460"/>
      <c r="C38" s="461"/>
      <c r="D38" s="19" t="s">
        <v>24</v>
      </c>
      <c r="E38" s="55">
        <v>0</v>
      </c>
      <c r="F38" s="55">
        <v>0</v>
      </c>
      <c r="G38" s="55">
        <v>0</v>
      </c>
      <c r="H38" s="55">
        <v>0</v>
      </c>
      <c r="I38" s="37">
        <f t="shared" si="9"/>
        <v>0</v>
      </c>
      <c r="J38" s="30">
        <f t="shared" si="10"/>
        <v>0</v>
      </c>
      <c r="K38" s="30">
        <f t="shared" si="11"/>
        <v>0</v>
      </c>
      <c r="L38" s="30">
        <f t="shared" si="2"/>
        <v>0</v>
      </c>
      <c r="M38" s="467"/>
      <c r="N38" s="464"/>
      <c r="O38" s="20"/>
      <c r="P38" s="20"/>
      <c r="Q38" s="20"/>
    </row>
    <row r="39" spans="1:17" s="8" customFormat="1" ht="188.25" customHeight="1" x14ac:dyDescent="0.5">
      <c r="A39" s="459">
        <v>4</v>
      </c>
      <c r="B39" s="460" t="s">
        <v>30</v>
      </c>
      <c r="C39" s="461">
        <v>5</v>
      </c>
      <c r="D39" s="12" t="s">
        <v>17</v>
      </c>
      <c r="E39" s="25">
        <f>E40+E41+E42+E43+E45</f>
        <v>7789.7</v>
      </c>
      <c r="F39" s="25">
        <f>F40+F41+F42+F43+F45</f>
        <v>1257.7</v>
      </c>
      <c r="G39" s="25">
        <f>G40+G41+G42+G43+G45</f>
        <v>7789.7</v>
      </c>
      <c r="H39" s="25">
        <f>H40+H41+H42+H43+H45</f>
        <v>1234.4000000000001</v>
      </c>
      <c r="I39" s="58">
        <f t="shared" si="9"/>
        <v>-23.299999999999955</v>
      </c>
      <c r="J39" s="25">
        <f t="shared" si="10"/>
        <v>15.84656662002388</v>
      </c>
      <c r="K39" s="25">
        <f t="shared" si="11"/>
        <v>98.147411942434601</v>
      </c>
      <c r="L39" s="25">
        <f t="shared" si="2"/>
        <v>15.84656662002388</v>
      </c>
      <c r="M39" s="467">
        <v>4</v>
      </c>
      <c r="N39" s="463" t="s">
        <v>31</v>
      </c>
      <c r="O39" s="20"/>
      <c r="P39" s="20"/>
      <c r="Q39" s="20"/>
    </row>
    <row r="40" spans="1:17" s="8" customFormat="1" ht="162.75" customHeight="1" x14ac:dyDescent="0.5">
      <c r="A40" s="459"/>
      <c r="B40" s="460"/>
      <c r="C40" s="461"/>
      <c r="D40" s="16" t="s">
        <v>18</v>
      </c>
      <c r="E40" s="27">
        <v>0</v>
      </c>
      <c r="F40" s="27">
        <v>0</v>
      </c>
      <c r="G40" s="27">
        <v>0</v>
      </c>
      <c r="H40" s="27">
        <v>0</v>
      </c>
      <c r="I40" s="37">
        <f t="shared" si="9"/>
        <v>0</v>
      </c>
      <c r="J40" s="30">
        <f t="shared" si="10"/>
        <v>0</v>
      </c>
      <c r="K40" s="30">
        <f t="shared" si="11"/>
        <v>0</v>
      </c>
      <c r="L40" s="30">
        <f t="shared" si="2"/>
        <v>0</v>
      </c>
      <c r="M40" s="467"/>
      <c r="N40" s="464"/>
      <c r="O40" s="20"/>
      <c r="P40" s="20"/>
      <c r="Q40" s="20"/>
    </row>
    <row r="41" spans="1:17" s="8" customFormat="1" ht="167.25" customHeight="1" x14ac:dyDescent="0.5">
      <c r="A41" s="459"/>
      <c r="B41" s="460"/>
      <c r="C41" s="461"/>
      <c r="D41" s="16" t="s">
        <v>19</v>
      </c>
      <c r="E41" s="27">
        <v>0</v>
      </c>
      <c r="F41" s="27">
        <v>0</v>
      </c>
      <c r="G41" s="27">
        <v>0</v>
      </c>
      <c r="H41" s="27">
        <v>0</v>
      </c>
      <c r="I41" s="37">
        <f t="shared" si="9"/>
        <v>0</v>
      </c>
      <c r="J41" s="30">
        <f t="shared" si="10"/>
        <v>0</v>
      </c>
      <c r="K41" s="30">
        <v>0</v>
      </c>
      <c r="L41" s="30">
        <f t="shared" si="2"/>
        <v>0</v>
      </c>
      <c r="M41" s="467"/>
      <c r="N41" s="464"/>
      <c r="O41" s="20"/>
      <c r="P41" s="20"/>
      <c r="Q41" s="20"/>
    </row>
    <row r="42" spans="1:17" s="8" customFormat="1" ht="185.25" customHeight="1" x14ac:dyDescent="0.5">
      <c r="A42" s="459"/>
      <c r="B42" s="460"/>
      <c r="C42" s="461"/>
      <c r="D42" s="16" t="s">
        <v>20</v>
      </c>
      <c r="E42" s="75">
        <v>7789.7</v>
      </c>
      <c r="F42" s="76">
        <v>1257.7</v>
      </c>
      <c r="G42" s="74">
        <v>7789.7</v>
      </c>
      <c r="H42" s="76">
        <v>1234.4000000000001</v>
      </c>
      <c r="I42" s="59">
        <f>H42-F42</f>
        <v>-23.299999999999955</v>
      </c>
      <c r="J42" s="30">
        <f t="shared" si="10"/>
        <v>15.84656662002388</v>
      </c>
      <c r="K42" s="30">
        <f>IF(H42=0,0,H42/F42*100)</f>
        <v>98.147411942434601</v>
      </c>
      <c r="L42" s="30">
        <f t="shared" si="2"/>
        <v>15.84656662002388</v>
      </c>
      <c r="M42" s="467"/>
      <c r="N42" s="464"/>
      <c r="O42" s="20"/>
      <c r="P42" s="20"/>
      <c r="Q42" s="20"/>
    </row>
    <row r="43" spans="1:17" s="8" customFormat="1" ht="232.5" customHeight="1" x14ac:dyDescent="0.5">
      <c r="A43" s="459"/>
      <c r="B43" s="460"/>
      <c r="C43" s="461"/>
      <c r="D43" s="17" t="s">
        <v>21</v>
      </c>
      <c r="E43" s="27">
        <v>0</v>
      </c>
      <c r="F43" s="27">
        <v>0</v>
      </c>
      <c r="G43" s="27">
        <v>0</v>
      </c>
      <c r="H43" s="27">
        <v>0</v>
      </c>
      <c r="I43" s="37">
        <f t="shared" si="9"/>
        <v>0</v>
      </c>
      <c r="J43" s="30">
        <f t="shared" si="10"/>
        <v>0</v>
      </c>
      <c r="K43" s="30">
        <f>IF(H43=0,0,H43/F43*100)</f>
        <v>0</v>
      </c>
      <c r="L43" s="30">
        <f t="shared" si="2"/>
        <v>0</v>
      </c>
      <c r="M43" s="467"/>
      <c r="N43" s="464"/>
      <c r="O43" s="20"/>
      <c r="P43" s="20"/>
      <c r="Q43" s="20"/>
    </row>
    <row r="44" spans="1:17" s="8" customFormat="1" ht="169.5" customHeight="1" x14ac:dyDescent="0.5">
      <c r="A44" s="459"/>
      <c r="B44" s="460"/>
      <c r="C44" s="461"/>
      <c r="D44" s="17" t="s">
        <v>22</v>
      </c>
      <c r="E44" s="27">
        <v>0</v>
      </c>
      <c r="F44" s="27">
        <v>0</v>
      </c>
      <c r="G44" s="27">
        <v>0</v>
      </c>
      <c r="H44" s="27">
        <v>0</v>
      </c>
      <c r="I44" s="37">
        <f t="shared" si="9"/>
        <v>0</v>
      </c>
      <c r="J44" s="30">
        <f t="shared" si="10"/>
        <v>0</v>
      </c>
      <c r="K44" s="30">
        <f>IF(H44=0,0,H44/F44*100)</f>
        <v>0</v>
      </c>
      <c r="L44" s="30">
        <f t="shared" si="2"/>
        <v>0</v>
      </c>
      <c r="M44" s="467"/>
      <c r="N44" s="464"/>
      <c r="O44" s="20"/>
      <c r="P44" s="20"/>
      <c r="Q44" s="20"/>
    </row>
    <row r="45" spans="1:17" s="8" customFormat="1" ht="132" customHeight="1" x14ac:dyDescent="0.5">
      <c r="A45" s="459"/>
      <c r="B45" s="460"/>
      <c r="C45" s="461"/>
      <c r="D45" s="18" t="s">
        <v>23</v>
      </c>
      <c r="E45" s="27">
        <v>0</v>
      </c>
      <c r="F45" s="27">
        <v>0</v>
      </c>
      <c r="G45" s="27">
        <v>0</v>
      </c>
      <c r="H45" s="27">
        <v>0</v>
      </c>
      <c r="I45" s="36">
        <f t="shared" si="9"/>
        <v>0</v>
      </c>
      <c r="J45" s="30">
        <f t="shared" si="10"/>
        <v>0</v>
      </c>
      <c r="K45" s="30">
        <f t="shared" ref="K45:K77" si="12">IF(H45=0,0,H45/F45*100)</f>
        <v>0</v>
      </c>
      <c r="L45" s="30">
        <f t="shared" si="2"/>
        <v>0</v>
      </c>
      <c r="M45" s="467"/>
      <c r="N45" s="464"/>
      <c r="O45" s="20"/>
      <c r="P45" s="20"/>
      <c r="Q45" s="20"/>
    </row>
    <row r="46" spans="1:17" s="8" customFormat="1" ht="132" customHeight="1" x14ac:dyDescent="0.5">
      <c r="A46" s="459"/>
      <c r="B46" s="460"/>
      <c r="C46" s="461"/>
      <c r="D46" s="19" t="s">
        <v>24</v>
      </c>
      <c r="E46" s="27">
        <v>0</v>
      </c>
      <c r="F46" s="27">
        <v>0</v>
      </c>
      <c r="G46" s="27">
        <v>0</v>
      </c>
      <c r="H46" s="27">
        <v>0</v>
      </c>
      <c r="I46" s="37">
        <f t="shared" si="9"/>
        <v>0</v>
      </c>
      <c r="J46" s="30">
        <f t="shared" si="10"/>
        <v>0</v>
      </c>
      <c r="K46" s="30">
        <f t="shared" si="12"/>
        <v>0</v>
      </c>
      <c r="L46" s="30">
        <f t="shared" si="2"/>
        <v>0</v>
      </c>
      <c r="M46" s="467"/>
      <c r="N46" s="464"/>
      <c r="O46" s="20"/>
      <c r="P46" s="20"/>
      <c r="Q46" s="20"/>
    </row>
    <row r="47" spans="1:17" s="8" customFormat="1" ht="188.25" customHeight="1" x14ac:dyDescent="0.5">
      <c r="A47" s="459">
        <v>5</v>
      </c>
      <c r="B47" s="460" t="s">
        <v>32</v>
      </c>
      <c r="C47" s="461">
        <v>12</v>
      </c>
      <c r="D47" s="12" t="s">
        <v>17</v>
      </c>
      <c r="E47" s="25">
        <f>E48+E49+E50+E53</f>
        <v>501423.99123600003</v>
      </c>
      <c r="F47" s="25">
        <f>F48+F49+F50+F53</f>
        <v>11081.55161</v>
      </c>
      <c r="G47" s="25">
        <f>G48+G49+G50+G53</f>
        <v>171181.45973999999</v>
      </c>
      <c r="H47" s="25">
        <f>H48+H49+H50+H53</f>
        <v>2209.4090200000001</v>
      </c>
      <c r="I47" s="58">
        <f t="shared" si="9"/>
        <v>-8872.1425899999995</v>
      </c>
      <c r="J47" s="25">
        <f t="shared" si="10"/>
        <v>1.2906824274987341</v>
      </c>
      <c r="K47" s="25">
        <f t="shared" si="12"/>
        <v>19.937722602006634</v>
      </c>
      <c r="L47" s="25">
        <f t="shared" si="2"/>
        <v>0.44062690629418255</v>
      </c>
      <c r="M47" s="467">
        <v>9</v>
      </c>
      <c r="N47" s="478" t="s">
        <v>68</v>
      </c>
      <c r="O47" s="20"/>
      <c r="P47" s="20"/>
      <c r="Q47" s="20"/>
    </row>
    <row r="48" spans="1:17" s="8" customFormat="1" ht="132" customHeight="1" x14ac:dyDescent="0.5">
      <c r="A48" s="459"/>
      <c r="B48" s="460"/>
      <c r="C48" s="461"/>
      <c r="D48" s="16" t="s">
        <v>18</v>
      </c>
      <c r="E48" s="28">
        <v>0</v>
      </c>
      <c r="F48" s="28">
        <v>0</v>
      </c>
      <c r="G48" s="28">
        <v>0</v>
      </c>
      <c r="H48" s="28">
        <v>0</v>
      </c>
      <c r="I48" s="41">
        <f t="shared" si="9"/>
        <v>0</v>
      </c>
      <c r="J48" s="30">
        <f t="shared" si="10"/>
        <v>0</v>
      </c>
      <c r="K48" s="30">
        <f t="shared" si="12"/>
        <v>0</v>
      </c>
      <c r="L48" s="30">
        <f t="shared" si="2"/>
        <v>0</v>
      </c>
      <c r="M48" s="467"/>
      <c r="N48" s="479"/>
      <c r="O48" s="20"/>
      <c r="P48" s="20"/>
      <c r="Q48" s="20"/>
    </row>
    <row r="49" spans="1:17" s="8" customFormat="1" ht="193.5" customHeight="1" x14ac:dyDescent="0.5">
      <c r="A49" s="459"/>
      <c r="B49" s="460"/>
      <c r="C49" s="461"/>
      <c r="D49" s="16" t="s">
        <v>19</v>
      </c>
      <c r="E49" s="70">
        <v>1264.0999999999999</v>
      </c>
      <c r="F49" s="70">
        <v>0</v>
      </c>
      <c r="G49" s="70">
        <v>0</v>
      </c>
      <c r="H49" s="70">
        <v>0</v>
      </c>
      <c r="I49" s="41">
        <f t="shared" si="9"/>
        <v>0</v>
      </c>
      <c r="J49" s="30">
        <f t="shared" si="10"/>
        <v>0</v>
      </c>
      <c r="K49" s="30">
        <f t="shared" si="12"/>
        <v>0</v>
      </c>
      <c r="L49" s="30">
        <f t="shared" si="2"/>
        <v>0</v>
      </c>
      <c r="M49" s="467"/>
      <c r="N49" s="479"/>
      <c r="O49" s="20"/>
      <c r="P49" s="20"/>
      <c r="Q49" s="20"/>
    </row>
    <row r="50" spans="1:17" s="8" customFormat="1" ht="193.5" customHeight="1" x14ac:dyDescent="0.5">
      <c r="A50" s="459"/>
      <c r="B50" s="460"/>
      <c r="C50" s="461"/>
      <c r="D50" s="16" t="s">
        <v>20</v>
      </c>
      <c r="E50" s="70">
        <v>219007.43088600002</v>
      </c>
      <c r="F50" s="70">
        <v>11081.55161</v>
      </c>
      <c r="G50" s="70">
        <v>171181.45973999999</v>
      </c>
      <c r="H50" s="70">
        <v>2209.4090200000001</v>
      </c>
      <c r="I50" s="59">
        <f>H50-F50</f>
        <v>-8872.1425899999995</v>
      </c>
      <c r="J50" s="30">
        <f t="shared" si="10"/>
        <v>1.2906824274987341</v>
      </c>
      <c r="K50" s="30">
        <f t="shared" si="12"/>
        <v>19.937722602006634</v>
      </c>
      <c r="L50" s="30">
        <f t="shared" si="2"/>
        <v>1.0088283356696075</v>
      </c>
      <c r="M50" s="467"/>
      <c r="N50" s="479"/>
      <c r="O50" s="20"/>
      <c r="P50" s="20"/>
      <c r="Q50" s="20"/>
    </row>
    <row r="51" spans="1:17" s="8" customFormat="1" ht="261.75" customHeight="1" x14ac:dyDescent="0.5">
      <c r="A51" s="459"/>
      <c r="B51" s="460"/>
      <c r="C51" s="461"/>
      <c r="D51" s="17" t="s">
        <v>21</v>
      </c>
      <c r="E51" s="69">
        <v>0</v>
      </c>
      <c r="F51" s="69">
        <v>0</v>
      </c>
      <c r="G51" s="69">
        <v>0</v>
      </c>
      <c r="H51" s="69">
        <v>0</v>
      </c>
      <c r="I51" s="41">
        <f t="shared" si="9"/>
        <v>0</v>
      </c>
      <c r="J51" s="39">
        <f t="shared" si="10"/>
        <v>0</v>
      </c>
      <c r="K51" s="39">
        <f t="shared" si="12"/>
        <v>0</v>
      </c>
      <c r="L51" s="39">
        <f t="shared" si="2"/>
        <v>0</v>
      </c>
      <c r="M51" s="467"/>
      <c r="N51" s="479"/>
      <c r="O51" s="20"/>
      <c r="P51" s="20"/>
      <c r="Q51" s="20"/>
    </row>
    <row r="52" spans="1:17" s="8" customFormat="1" ht="162.75" customHeight="1" x14ac:dyDescent="0.5">
      <c r="A52" s="459"/>
      <c r="B52" s="460"/>
      <c r="C52" s="461"/>
      <c r="D52" s="17" t="s">
        <v>22</v>
      </c>
      <c r="E52" s="69">
        <v>0</v>
      </c>
      <c r="F52" s="69">
        <v>0</v>
      </c>
      <c r="G52" s="69">
        <v>0</v>
      </c>
      <c r="H52" s="69">
        <v>0</v>
      </c>
      <c r="I52" s="41">
        <f t="shared" si="9"/>
        <v>0</v>
      </c>
      <c r="J52" s="39">
        <f t="shared" si="10"/>
        <v>0</v>
      </c>
      <c r="K52" s="39">
        <f t="shared" si="12"/>
        <v>0</v>
      </c>
      <c r="L52" s="39">
        <f t="shared" si="2"/>
        <v>0</v>
      </c>
      <c r="M52" s="467"/>
      <c r="N52" s="479"/>
      <c r="O52" s="20"/>
      <c r="P52" s="20"/>
      <c r="Q52" s="20"/>
    </row>
    <row r="53" spans="1:17" s="8" customFormat="1" ht="132" customHeight="1" x14ac:dyDescent="0.5">
      <c r="A53" s="459"/>
      <c r="B53" s="460"/>
      <c r="C53" s="461"/>
      <c r="D53" s="18" t="s">
        <v>23</v>
      </c>
      <c r="E53" s="69">
        <v>281152.46035000001</v>
      </c>
      <c r="F53" s="69">
        <v>0</v>
      </c>
      <c r="G53" s="69">
        <v>0</v>
      </c>
      <c r="H53" s="69">
        <v>0</v>
      </c>
      <c r="I53" s="36">
        <f t="shared" si="9"/>
        <v>0</v>
      </c>
      <c r="J53" s="39">
        <f t="shared" si="10"/>
        <v>0</v>
      </c>
      <c r="K53" s="39">
        <f t="shared" si="12"/>
        <v>0</v>
      </c>
      <c r="L53" s="39">
        <f t="shared" si="2"/>
        <v>0</v>
      </c>
      <c r="M53" s="467"/>
      <c r="N53" s="479"/>
      <c r="O53" s="20"/>
      <c r="P53" s="20"/>
      <c r="Q53" s="20"/>
    </row>
    <row r="54" spans="1:17" s="8" customFormat="1" ht="132" customHeight="1" x14ac:dyDescent="0.5">
      <c r="A54" s="459"/>
      <c r="B54" s="460"/>
      <c r="C54" s="461"/>
      <c r="D54" s="19" t="s">
        <v>24</v>
      </c>
      <c r="E54" s="28">
        <v>0</v>
      </c>
      <c r="F54" s="28">
        <v>0</v>
      </c>
      <c r="G54" s="28">
        <v>0</v>
      </c>
      <c r="H54" s="28">
        <v>0</v>
      </c>
      <c r="I54" s="41">
        <f t="shared" si="9"/>
        <v>0</v>
      </c>
      <c r="J54" s="30">
        <f t="shared" si="10"/>
        <v>0</v>
      </c>
      <c r="K54" s="30">
        <f t="shared" si="12"/>
        <v>0</v>
      </c>
      <c r="L54" s="30">
        <f t="shared" si="2"/>
        <v>0</v>
      </c>
      <c r="M54" s="467"/>
      <c r="N54" s="479"/>
      <c r="O54" s="20"/>
      <c r="P54" s="20"/>
      <c r="Q54" s="20"/>
    </row>
    <row r="55" spans="1:17" s="8" customFormat="1" ht="193.5" customHeight="1" x14ac:dyDescent="0.5">
      <c r="A55" s="459">
        <v>6</v>
      </c>
      <c r="B55" s="460" t="s">
        <v>33</v>
      </c>
      <c r="C55" s="461">
        <v>9</v>
      </c>
      <c r="D55" s="12" t="s">
        <v>17</v>
      </c>
      <c r="E55" s="25">
        <f>E56+E57+E58+E59+E61</f>
        <v>169410.28216</v>
      </c>
      <c r="F55" s="25">
        <f>F56+F57+F58+F59+F61</f>
        <v>0</v>
      </c>
      <c r="G55" s="25">
        <f>G56+G57+G58+G59+G61</f>
        <v>55763.082160000005</v>
      </c>
      <c r="H55" s="25">
        <f>H56+H57+H58+H59+H61</f>
        <v>0</v>
      </c>
      <c r="I55" s="26">
        <f>H55-F55</f>
        <v>0</v>
      </c>
      <c r="J55" s="25">
        <f t="shared" si="10"/>
        <v>0</v>
      </c>
      <c r="K55" s="25">
        <f t="shared" si="12"/>
        <v>0</v>
      </c>
      <c r="L55" s="25">
        <f t="shared" si="2"/>
        <v>0</v>
      </c>
      <c r="M55" s="467">
        <v>11</v>
      </c>
      <c r="N55" s="478" t="s">
        <v>34</v>
      </c>
      <c r="O55" s="20"/>
      <c r="P55" s="20"/>
      <c r="Q55" s="20"/>
    </row>
    <row r="56" spans="1:17" s="8" customFormat="1" ht="171" customHeight="1" x14ac:dyDescent="0.5">
      <c r="A56" s="459"/>
      <c r="B56" s="460"/>
      <c r="C56" s="461"/>
      <c r="D56" s="16" t="s">
        <v>18</v>
      </c>
      <c r="E56" s="79">
        <v>1005.6</v>
      </c>
      <c r="F56" s="28">
        <v>0</v>
      </c>
      <c r="G56" s="28">
        <v>0</v>
      </c>
      <c r="H56" s="28"/>
      <c r="I56" s="41">
        <f t="shared" si="9"/>
        <v>0</v>
      </c>
      <c r="J56" s="30">
        <f t="shared" si="10"/>
        <v>0</v>
      </c>
      <c r="K56" s="30">
        <f t="shared" si="12"/>
        <v>0</v>
      </c>
      <c r="L56" s="30">
        <f t="shared" si="2"/>
        <v>0</v>
      </c>
      <c r="M56" s="467"/>
      <c r="N56" s="479"/>
      <c r="O56" s="20"/>
      <c r="P56" s="20"/>
      <c r="Q56" s="20"/>
    </row>
    <row r="57" spans="1:17" s="8" customFormat="1" ht="171" customHeight="1" x14ac:dyDescent="0.5">
      <c r="A57" s="459"/>
      <c r="B57" s="460"/>
      <c r="C57" s="461"/>
      <c r="D57" s="16" t="s">
        <v>19</v>
      </c>
      <c r="E57" s="80">
        <v>59089.299999999996</v>
      </c>
      <c r="F57" s="80">
        <v>0</v>
      </c>
      <c r="G57" s="80">
        <v>0</v>
      </c>
      <c r="H57" s="80"/>
      <c r="I57" s="59" t="s">
        <v>73</v>
      </c>
      <c r="J57" s="30">
        <f t="shared" si="10"/>
        <v>0</v>
      </c>
      <c r="K57" s="30">
        <f t="shared" si="12"/>
        <v>0</v>
      </c>
      <c r="L57" s="30">
        <f t="shared" si="2"/>
        <v>0</v>
      </c>
      <c r="M57" s="467"/>
      <c r="N57" s="479"/>
      <c r="O57" s="20"/>
      <c r="P57" s="20"/>
      <c r="Q57" s="20"/>
    </row>
    <row r="58" spans="1:17" s="8" customFormat="1" ht="157.5" customHeight="1" x14ac:dyDescent="0.5">
      <c r="A58" s="459"/>
      <c r="B58" s="460"/>
      <c r="C58" s="461"/>
      <c r="D58" s="16" t="s">
        <v>20</v>
      </c>
      <c r="E58" s="80">
        <v>55763.082160000005</v>
      </c>
      <c r="F58" s="80">
        <v>0</v>
      </c>
      <c r="G58" s="80">
        <v>55763.082160000005</v>
      </c>
      <c r="H58" s="80"/>
      <c r="I58" s="41">
        <f t="shared" si="9"/>
        <v>0</v>
      </c>
      <c r="J58" s="30">
        <f t="shared" si="10"/>
        <v>0</v>
      </c>
      <c r="K58" s="30">
        <f t="shared" si="12"/>
        <v>0</v>
      </c>
      <c r="L58" s="30">
        <f t="shared" si="2"/>
        <v>0</v>
      </c>
      <c r="M58" s="467"/>
      <c r="N58" s="479"/>
      <c r="O58" s="20"/>
      <c r="P58" s="20"/>
      <c r="Q58" s="20"/>
    </row>
    <row r="59" spans="1:17" s="8" customFormat="1" ht="225.75" customHeight="1" x14ac:dyDescent="0.5">
      <c r="A59" s="459"/>
      <c r="B59" s="460"/>
      <c r="C59" s="461"/>
      <c r="D59" s="17" t="s">
        <v>21</v>
      </c>
      <c r="E59" s="28">
        <v>0</v>
      </c>
      <c r="F59" s="28">
        <v>0</v>
      </c>
      <c r="G59" s="28">
        <v>0</v>
      </c>
      <c r="H59" s="28">
        <v>0</v>
      </c>
      <c r="I59" s="37">
        <v>0</v>
      </c>
      <c r="J59" s="30">
        <f t="shared" si="10"/>
        <v>0</v>
      </c>
      <c r="K59" s="30">
        <f t="shared" si="12"/>
        <v>0</v>
      </c>
      <c r="L59" s="30">
        <f t="shared" si="2"/>
        <v>0</v>
      </c>
      <c r="M59" s="467"/>
      <c r="N59" s="479"/>
      <c r="O59" s="20"/>
      <c r="P59" s="20"/>
      <c r="Q59" s="20"/>
    </row>
    <row r="60" spans="1:17" s="8" customFormat="1" ht="178.5" customHeight="1" x14ac:dyDescent="0.5">
      <c r="A60" s="459"/>
      <c r="B60" s="460"/>
      <c r="C60" s="461"/>
      <c r="D60" s="17" t="s">
        <v>22</v>
      </c>
      <c r="E60" s="28">
        <v>0</v>
      </c>
      <c r="F60" s="28">
        <v>0</v>
      </c>
      <c r="G60" s="28">
        <v>0</v>
      </c>
      <c r="H60" s="28">
        <v>0</v>
      </c>
      <c r="I60" s="37">
        <v>0</v>
      </c>
      <c r="J60" s="30">
        <f t="shared" si="10"/>
        <v>0</v>
      </c>
      <c r="K60" s="30">
        <f t="shared" si="12"/>
        <v>0</v>
      </c>
      <c r="L60" s="30">
        <f t="shared" si="2"/>
        <v>0</v>
      </c>
      <c r="M60" s="467"/>
      <c r="N60" s="479"/>
      <c r="O60" s="20"/>
      <c r="P60" s="20"/>
      <c r="Q60" s="20"/>
    </row>
    <row r="61" spans="1:17" s="8" customFormat="1" ht="162" customHeight="1" x14ac:dyDescent="0.5">
      <c r="A61" s="459"/>
      <c r="B61" s="460"/>
      <c r="C61" s="461"/>
      <c r="D61" s="18" t="s">
        <v>23</v>
      </c>
      <c r="E61" s="80">
        <v>53552.3</v>
      </c>
      <c r="F61" s="28">
        <v>0</v>
      </c>
      <c r="G61" s="28">
        <v>0</v>
      </c>
      <c r="H61" s="28">
        <v>0</v>
      </c>
      <c r="I61" s="37">
        <v>0</v>
      </c>
      <c r="J61" s="30">
        <f t="shared" si="10"/>
        <v>0</v>
      </c>
      <c r="K61" s="30">
        <f t="shared" si="12"/>
        <v>0</v>
      </c>
      <c r="L61" s="30">
        <f t="shared" si="2"/>
        <v>0</v>
      </c>
      <c r="M61" s="467"/>
      <c r="N61" s="479"/>
      <c r="O61" s="20"/>
      <c r="P61" s="20"/>
      <c r="Q61" s="20"/>
    </row>
    <row r="62" spans="1:17" s="8" customFormat="1" ht="131.25" customHeight="1" x14ac:dyDescent="0.5">
      <c r="A62" s="459"/>
      <c r="B62" s="460"/>
      <c r="C62" s="461"/>
      <c r="D62" s="19" t="s">
        <v>24</v>
      </c>
      <c r="E62" s="28">
        <v>0</v>
      </c>
      <c r="F62" s="28">
        <v>0</v>
      </c>
      <c r="G62" s="28">
        <v>0</v>
      </c>
      <c r="H62" s="28">
        <v>0</v>
      </c>
      <c r="I62" s="37">
        <v>0</v>
      </c>
      <c r="J62" s="30">
        <f t="shared" si="10"/>
        <v>0</v>
      </c>
      <c r="K62" s="30">
        <f t="shared" si="12"/>
        <v>0</v>
      </c>
      <c r="L62" s="30">
        <f t="shared" si="2"/>
        <v>0</v>
      </c>
      <c r="M62" s="467"/>
      <c r="N62" s="479"/>
      <c r="O62" s="20"/>
      <c r="P62" s="20"/>
      <c r="Q62" s="20"/>
    </row>
    <row r="63" spans="1:17" s="8" customFormat="1" ht="170.25" customHeight="1" x14ac:dyDescent="0.5">
      <c r="A63" s="459">
        <v>7</v>
      </c>
      <c r="B63" s="460" t="s">
        <v>35</v>
      </c>
      <c r="C63" s="461">
        <v>4</v>
      </c>
      <c r="D63" s="12" t="s">
        <v>17</v>
      </c>
      <c r="E63" s="25">
        <f>E64+E65+E66+E67+E69</f>
        <v>19413.665000000001</v>
      </c>
      <c r="F63" s="25">
        <f>F64+F65+F66+F67+F69</f>
        <v>0</v>
      </c>
      <c r="G63" s="25">
        <f>G64+G65+G66+G67+G69</f>
        <v>8230.5650000000005</v>
      </c>
      <c r="H63" s="25">
        <f>H64+H65+H66+H67+H69</f>
        <v>725.06597999999997</v>
      </c>
      <c r="I63" s="33">
        <f t="shared" ref="I63:I71" si="13">H63-F63</f>
        <v>725.06597999999997</v>
      </c>
      <c r="J63" s="25">
        <f t="shared" si="10"/>
        <v>8.8094314302845547</v>
      </c>
      <c r="K63" s="25" t="s">
        <v>73</v>
      </c>
      <c r="L63" s="25">
        <f t="shared" si="2"/>
        <v>3.7348227653047474</v>
      </c>
      <c r="M63" s="477">
        <v>2</v>
      </c>
      <c r="N63" s="475" t="s">
        <v>36</v>
      </c>
      <c r="O63" s="20"/>
      <c r="P63" s="20"/>
      <c r="Q63" s="20"/>
    </row>
    <row r="64" spans="1:17" s="8" customFormat="1" ht="184.5" customHeight="1" x14ac:dyDescent="0.5">
      <c r="A64" s="459"/>
      <c r="B64" s="460"/>
      <c r="C64" s="461"/>
      <c r="D64" s="16" t="s">
        <v>18</v>
      </c>
      <c r="E64" s="27">
        <v>0</v>
      </c>
      <c r="F64" s="27">
        <v>0</v>
      </c>
      <c r="G64" s="27">
        <v>0</v>
      </c>
      <c r="H64" s="27">
        <v>0</v>
      </c>
      <c r="I64" s="37">
        <f t="shared" si="13"/>
        <v>0</v>
      </c>
      <c r="J64" s="30">
        <f t="shared" si="10"/>
        <v>0</v>
      </c>
      <c r="K64" s="30">
        <f t="shared" si="12"/>
        <v>0</v>
      </c>
      <c r="L64" s="30">
        <f t="shared" si="2"/>
        <v>0</v>
      </c>
      <c r="M64" s="477"/>
      <c r="N64" s="476"/>
      <c r="O64" s="20"/>
      <c r="P64" s="20"/>
      <c r="Q64" s="20"/>
    </row>
    <row r="65" spans="1:17" s="8" customFormat="1" ht="180" customHeight="1" x14ac:dyDescent="0.5">
      <c r="A65" s="459"/>
      <c r="B65" s="460"/>
      <c r="C65" s="461"/>
      <c r="D65" s="16" t="s">
        <v>19</v>
      </c>
      <c r="E65" s="92">
        <v>983.1</v>
      </c>
      <c r="F65" s="88">
        <v>0</v>
      </c>
      <c r="G65" s="87">
        <v>0</v>
      </c>
      <c r="H65" s="88">
        <v>0</v>
      </c>
      <c r="I65" s="54">
        <v>-24.009999999999991</v>
      </c>
      <c r="J65" s="30">
        <f t="shared" si="10"/>
        <v>0</v>
      </c>
      <c r="K65" s="30">
        <f t="shared" si="12"/>
        <v>0</v>
      </c>
      <c r="L65" s="30">
        <f t="shared" si="2"/>
        <v>0</v>
      </c>
      <c r="M65" s="477"/>
      <c r="N65" s="476"/>
      <c r="O65" s="20"/>
      <c r="P65" s="20"/>
      <c r="Q65" s="20"/>
    </row>
    <row r="66" spans="1:17" s="8" customFormat="1" ht="171" customHeight="1" x14ac:dyDescent="0.5">
      <c r="A66" s="459"/>
      <c r="B66" s="460"/>
      <c r="C66" s="461"/>
      <c r="D66" s="16" t="s">
        <v>20</v>
      </c>
      <c r="E66" s="93">
        <v>8230.5650000000005</v>
      </c>
      <c r="F66" s="88">
        <v>0</v>
      </c>
      <c r="G66" s="123">
        <v>8230.5650000000005</v>
      </c>
      <c r="H66" s="124">
        <v>725.06597999999997</v>
      </c>
      <c r="I66" s="54">
        <v>-784.95046000000002</v>
      </c>
      <c r="J66" s="30">
        <f t="shared" si="10"/>
        <v>8.8094314302845547</v>
      </c>
      <c r="K66" s="30" t="s">
        <v>73</v>
      </c>
      <c r="L66" s="30">
        <f t="shared" si="2"/>
        <v>8.8094314302845547</v>
      </c>
      <c r="M66" s="477"/>
      <c r="N66" s="476"/>
      <c r="O66" s="20"/>
      <c r="P66" s="20"/>
      <c r="Q66" s="20"/>
    </row>
    <row r="67" spans="1:17" s="8" customFormat="1" ht="216.75" customHeight="1" x14ac:dyDescent="0.5">
      <c r="A67" s="459"/>
      <c r="B67" s="460"/>
      <c r="C67" s="461"/>
      <c r="D67" s="17" t="s">
        <v>21</v>
      </c>
      <c r="E67" s="88">
        <v>0</v>
      </c>
      <c r="F67" s="88">
        <v>0</v>
      </c>
      <c r="G67" s="88">
        <v>0</v>
      </c>
      <c r="H67" s="88">
        <v>0</v>
      </c>
      <c r="I67" s="37">
        <f t="shared" si="13"/>
        <v>0</v>
      </c>
      <c r="J67" s="30">
        <f t="shared" si="10"/>
        <v>0</v>
      </c>
      <c r="K67" s="30">
        <f t="shared" si="12"/>
        <v>0</v>
      </c>
      <c r="L67" s="30">
        <f t="shared" si="2"/>
        <v>0</v>
      </c>
      <c r="M67" s="477"/>
      <c r="N67" s="476"/>
      <c r="O67" s="20"/>
      <c r="P67" s="20"/>
      <c r="Q67" s="20"/>
    </row>
    <row r="68" spans="1:17" s="8" customFormat="1" ht="198.75" customHeight="1" x14ac:dyDescent="0.5">
      <c r="A68" s="459"/>
      <c r="B68" s="460"/>
      <c r="C68" s="461"/>
      <c r="D68" s="17" t="s">
        <v>22</v>
      </c>
      <c r="E68" s="88">
        <v>0</v>
      </c>
      <c r="F68" s="88">
        <v>0</v>
      </c>
      <c r="G68" s="88">
        <v>0</v>
      </c>
      <c r="H68" s="88">
        <v>0</v>
      </c>
      <c r="I68" s="37">
        <f t="shared" si="13"/>
        <v>0</v>
      </c>
      <c r="J68" s="30">
        <f t="shared" si="10"/>
        <v>0</v>
      </c>
      <c r="K68" s="30">
        <f t="shared" si="12"/>
        <v>0</v>
      </c>
      <c r="L68" s="30">
        <f t="shared" si="2"/>
        <v>0</v>
      </c>
      <c r="M68" s="477"/>
      <c r="N68" s="476"/>
      <c r="O68" s="20"/>
      <c r="P68" s="20"/>
      <c r="Q68" s="20"/>
    </row>
    <row r="69" spans="1:17" s="8" customFormat="1" ht="156" customHeight="1" x14ac:dyDescent="0.5">
      <c r="A69" s="459"/>
      <c r="B69" s="460"/>
      <c r="C69" s="461"/>
      <c r="D69" s="18" t="s">
        <v>23</v>
      </c>
      <c r="E69" s="88">
        <v>10200</v>
      </c>
      <c r="F69" s="88">
        <v>0</v>
      </c>
      <c r="G69" s="88">
        <v>0</v>
      </c>
      <c r="H69" s="88">
        <v>0</v>
      </c>
      <c r="I69" s="36">
        <v>0</v>
      </c>
      <c r="J69" s="30">
        <f t="shared" si="10"/>
        <v>0</v>
      </c>
      <c r="K69" s="30">
        <f t="shared" si="12"/>
        <v>0</v>
      </c>
      <c r="L69" s="30">
        <f t="shared" si="2"/>
        <v>0</v>
      </c>
      <c r="M69" s="477"/>
      <c r="N69" s="476"/>
      <c r="O69" s="20"/>
      <c r="P69" s="20"/>
      <c r="Q69" s="20"/>
    </row>
    <row r="70" spans="1:17" s="8" customFormat="1" ht="131.25" customHeight="1" x14ac:dyDescent="0.5">
      <c r="A70" s="459"/>
      <c r="B70" s="460"/>
      <c r="C70" s="461"/>
      <c r="D70" s="19" t="s">
        <v>24</v>
      </c>
      <c r="E70" s="27">
        <v>0</v>
      </c>
      <c r="F70" s="27">
        <v>0</v>
      </c>
      <c r="G70" s="27">
        <v>0</v>
      </c>
      <c r="H70" s="27">
        <v>0</v>
      </c>
      <c r="I70" s="36">
        <f t="shared" si="13"/>
        <v>0</v>
      </c>
      <c r="J70" s="30">
        <f t="shared" si="10"/>
        <v>0</v>
      </c>
      <c r="K70" s="30">
        <f t="shared" si="12"/>
        <v>0</v>
      </c>
      <c r="L70" s="30">
        <f t="shared" si="2"/>
        <v>0</v>
      </c>
      <c r="M70" s="477"/>
      <c r="N70" s="476"/>
      <c r="O70" s="20"/>
      <c r="P70" s="20"/>
      <c r="Q70" s="20"/>
    </row>
    <row r="71" spans="1:17" s="8" customFormat="1" ht="212.25" customHeight="1" x14ac:dyDescent="0.5">
      <c r="A71" s="459">
        <v>8</v>
      </c>
      <c r="B71" s="460" t="s">
        <v>37</v>
      </c>
      <c r="C71" s="461">
        <v>13</v>
      </c>
      <c r="D71" s="12" t="s">
        <v>17</v>
      </c>
      <c r="E71" s="25">
        <f>E72+E73+E74+E77+E75</f>
        <v>2128224.3588700001</v>
      </c>
      <c r="F71" s="25">
        <f t="shared" ref="F71:H71" si="14">F72+F73+F74+F77+F75</f>
        <v>0</v>
      </c>
      <c r="G71" s="25">
        <f t="shared" si="14"/>
        <v>222071.90435</v>
      </c>
      <c r="H71" s="25">
        <f t="shared" si="14"/>
        <v>0</v>
      </c>
      <c r="I71" s="25">
        <f t="shared" si="13"/>
        <v>0</v>
      </c>
      <c r="J71" s="25">
        <f t="shared" si="10"/>
        <v>0</v>
      </c>
      <c r="K71" s="25">
        <f t="shared" si="12"/>
        <v>0</v>
      </c>
      <c r="L71" s="25">
        <f t="shared" ref="L71:L134" si="15">IF(H71=0,0,H71/E71*100)</f>
        <v>0</v>
      </c>
      <c r="M71" s="467">
        <v>6</v>
      </c>
      <c r="N71" s="463" t="s">
        <v>63</v>
      </c>
      <c r="O71" s="20"/>
      <c r="P71" s="20"/>
      <c r="Q71" s="20"/>
    </row>
    <row r="72" spans="1:17" s="8" customFormat="1" ht="174" customHeight="1" x14ac:dyDescent="0.5">
      <c r="A72" s="459"/>
      <c r="B72" s="460"/>
      <c r="C72" s="461"/>
      <c r="D72" s="16" t="s">
        <v>18</v>
      </c>
      <c r="E72" s="114">
        <v>13359.4</v>
      </c>
      <c r="F72" s="114">
        <v>0</v>
      </c>
      <c r="G72" s="115">
        <v>0</v>
      </c>
      <c r="H72" s="114">
        <v>0</v>
      </c>
      <c r="I72" s="113">
        <v>0</v>
      </c>
      <c r="J72" s="30">
        <f t="shared" si="10"/>
        <v>0</v>
      </c>
      <c r="K72" s="30">
        <f t="shared" si="12"/>
        <v>0</v>
      </c>
      <c r="L72" s="30">
        <f t="shared" si="15"/>
        <v>0</v>
      </c>
      <c r="M72" s="467"/>
      <c r="N72" s="464"/>
      <c r="O72" s="20"/>
      <c r="P72" s="20"/>
      <c r="Q72" s="20"/>
    </row>
    <row r="73" spans="1:17" s="8" customFormat="1" ht="177.75" customHeight="1" x14ac:dyDescent="0.5">
      <c r="A73" s="459"/>
      <c r="B73" s="460"/>
      <c r="C73" s="461"/>
      <c r="D73" s="16" t="s">
        <v>19</v>
      </c>
      <c r="E73" s="114">
        <v>822000.4</v>
      </c>
      <c r="F73" s="114">
        <v>0</v>
      </c>
      <c r="G73" s="115">
        <v>0</v>
      </c>
      <c r="H73" s="114">
        <v>0</v>
      </c>
      <c r="I73" s="113">
        <v>0</v>
      </c>
      <c r="J73" s="30">
        <f t="shared" si="10"/>
        <v>0</v>
      </c>
      <c r="K73" s="30">
        <f t="shared" si="12"/>
        <v>0</v>
      </c>
      <c r="L73" s="30">
        <f t="shared" si="15"/>
        <v>0</v>
      </c>
      <c r="M73" s="467"/>
      <c r="N73" s="464"/>
      <c r="O73" s="20"/>
      <c r="P73" s="20"/>
      <c r="Q73" s="20"/>
    </row>
    <row r="74" spans="1:17" s="8" customFormat="1" ht="195" customHeight="1" x14ac:dyDescent="0.5">
      <c r="A74" s="459"/>
      <c r="B74" s="460"/>
      <c r="C74" s="461"/>
      <c r="D74" s="16" t="s">
        <v>20</v>
      </c>
      <c r="E74" s="114">
        <v>117622.68902000001</v>
      </c>
      <c r="F74" s="114">
        <v>0</v>
      </c>
      <c r="G74" s="115">
        <v>222071.90435</v>
      </c>
      <c r="H74" s="114">
        <v>0</v>
      </c>
      <c r="I74" s="113">
        <v>0</v>
      </c>
      <c r="J74" s="30">
        <f t="shared" si="10"/>
        <v>0</v>
      </c>
      <c r="K74" s="30">
        <f t="shared" si="12"/>
        <v>0</v>
      </c>
      <c r="L74" s="30">
        <f t="shared" si="15"/>
        <v>0</v>
      </c>
      <c r="M74" s="467"/>
      <c r="N74" s="464"/>
      <c r="O74" s="20"/>
      <c r="P74" s="20"/>
      <c r="Q74" s="20"/>
    </row>
    <row r="75" spans="1:17" s="8" customFormat="1" ht="248.25" customHeight="1" x14ac:dyDescent="0.5">
      <c r="A75" s="459"/>
      <c r="B75" s="460"/>
      <c r="C75" s="461"/>
      <c r="D75" s="17" t="s">
        <v>21</v>
      </c>
      <c r="E75" s="114">
        <v>2187.1390000000001</v>
      </c>
      <c r="F75" s="116">
        <v>0</v>
      </c>
      <c r="G75" s="114">
        <v>0</v>
      </c>
      <c r="H75" s="114">
        <v>0</v>
      </c>
      <c r="I75" s="113">
        <v>0</v>
      </c>
      <c r="J75" s="30">
        <f t="shared" si="10"/>
        <v>0</v>
      </c>
      <c r="K75" s="30">
        <f t="shared" si="12"/>
        <v>0</v>
      </c>
      <c r="L75" s="30">
        <f t="shared" si="15"/>
        <v>0</v>
      </c>
      <c r="M75" s="467"/>
      <c r="N75" s="464"/>
      <c r="O75" s="20"/>
      <c r="P75" s="20"/>
      <c r="Q75" s="20"/>
    </row>
    <row r="76" spans="1:17" s="8" customFormat="1" ht="168.75" customHeight="1" x14ac:dyDescent="0.5">
      <c r="A76" s="459"/>
      <c r="B76" s="460"/>
      <c r="C76" s="461"/>
      <c r="D76" s="17" t="s">
        <v>22</v>
      </c>
      <c r="E76" s="114">
        <v>0</v>
      </c>
      <c r="F76" s="114">
        <v>0</v>
      </c>
      <c r="G76" s="114">
        <v>0</v>
      </c>
      <c r="H76" s="114">
        <v>0</v>
      </c>
      <c r="I76" s="113">
        <v>0</v>
      </c>
      <c r="J76" s="30">
        <f t="shared" si="10"/>
        <v>0</v>
      </c>
      <c r="K76" s="30">
        <f t="shared" si="12"/>
        <v>0</v>
      </c>
      <c r="L76" s="30">
        <f t="shared" si="15"/>
        <v>0</v>
      </c>
      <c r="M76" s="467"/>
      <c r="N76" s="464"/>
      <c r="O76" s="20"/>
      <c r="P76" s="20"/>
      <c r="Q76" s="20"/>
    </row>
    <row r="77" spans="1:17" s="8" customFormat="1" ht="155.25" customHeight="1" x14ac:dyDescent="0.5">
      <c r="A77" s="459"/>
      <c r="B77" s="460"/>
      <c r="C77" s="461"/>
      <c r="D77" s="18" t="s">
        <v>23</v>
      </c>
      <c r="E77" s="114">
        <v>1173054.7308499999</v>
      </c>
      <c r="F77" s="114">
        <v>0</v>
      </c>
      <c r="G77" s="114">
        <v>0</v>
      </c>
      <c r="H77" s="114">
        <v>0</v>
      </c>
      <c r="I77" s="113">
        <v>0</v>
      </c>
      <c r="J77" s="30">
        <v>0</v>
      </c>
      <c r="K77" s="30">
        <f t="shared" si="12"/>
        <v>0</v>
      </c>
      <c r="L77" s="30">
        <f t="shared" si="15"/>
        <v>0</v>
      </c>
      <c r="M77" s="467"/>
      <c r="N77" s="464"/>
      <c r="O77" s="20"/>
      <c r="P77" s="20"/>
      <c r="Q77" s="20"/>
    </row>
    <row r="78" spans="1:17" s="8" customFormat="1" ht="133.5" customHeight="1" x14ac:dyDescent="0.5">
      <c r="A78" s="459"/>
      <c r="B78" s="460"/>
      <c r="C78" s="461"/>
      <c r="D78" s="19" t="s">
        <v>24</v>
      </c>
      <c r="E78" s="113">
        <v>0</v>
      </c>
      <c r="F78" s="113">
        <v>0</v>
      </c>
      <c r="G78" s="113">
        <v>0</v>
      </c>
      <c r="H78" s="113">
        <v>0</v>
      </c>
      <c r="I78" s="31">
        <v>0</v>
      </c>
      <c r="J78" s="30">
        <v>0</v>
      </c>
      <c r="K78" s="30">
        <v>0</v>
      </c>
      <c r="L78" s="30">
        <f t="shared" si="15"/>
        <v>0</v>
      </c>
      <c r="M78" s="467"/>
      <c r="N78" s="464"/>
      <c r="O78" s="20"/>
      <c r="P78" s="20"/>
      <c r="Q78" s="20"/>
    </row>
    <row r="79" spans="1:17" s="8" customFormat="1" ht="181.5" customHeight="1" x14ac:dyDescent="0.5">
      <c r="A79" s="459">
        <v>9</v>
      </c>
      <c r="B79" s="460" t="s">
        <v>38</v>
      </c>
      <c r="C79" s="461">
        <v>15</v>
      </c>
      <c r="D79" s="12" t="s">
        <v>17</v>
      </c>
      <c r="E79" s="25">
        <f>E80+E81+E82+E83+E85</f>
        <v>481562.08711000002</v>
      </c>
      <c r="F79" s="25">
        <f>F80+F81+F82+F83+F85</f>
        <v>9917.9304699999993</v>
      </c>
      <c r="G79" s="25">
        <f>G80+G81+G82+G83+G85</f>
        <v>173205.02364999999</v>
      </c>
      <c r="H79" s="25">
        <f>H80+H81+H82+H83+H85</f>
        <v>8698.3374599999988</v>
      </c>
      <c r="I79" s="58">
        <f>H79-F79</f>
        <v>-1219.5930100000005</v>
      </c>
      <c r="J79" s="25">
        <f t="shared" ref="J79" si="16">IF(H79=0, ,H79/G79*100)</f>
        <v>5.0219891298170207</v>
      </c>
      <c r="K79" s="25">
        <f t="shared" ref="K79:K118" si="17">IF(H79=0,0,H79/F79*100)</f>
        <v>87.703150231905184</v>
      </c>
      <c r="L79" s="25">
        <f t="shared" si="15"/>
        <v>1.806275388538445</v>
      </c>
      <c r="M79" s="462">
        <v>14</v>
      </c>
      <c r="N79" s="463" t="s">
        <v>39</v>
      </c>
      <c r="O79" s="20"/>
      <c r="P79" s="20"/>
      <c r="Q79" s="20"/>
    </row>
    <row r="80" spans="1:17" s="8" customFormat="1" ht="155.25" customHeight="1" x14ac:dyDescent="0.5">
      <c r="A80" s="459"/>
      <c r="B80" s="460"/>
      <c r="C80" s="461"/>
      <c r="D80" s="16" t="s">
        <v>18</v>
      </c>
      <c r="E80" s="91">
        <v>2253.4</v>
      </c>
      <c r="F80" s="90">
        <v>0</v>
      </c>
      <c r="G80" s="90">
        <v>0</v>
      </c>
      <c r="H80" s="90">
        <v>0</v>
      </c>
      <c r="I80" s="36">
        <f>H80-F80</f>
        <v>0</v>
      </c>
      <c r="J80" s="30">
        <f>IF(H80=0, ,H80/G80*100)</f>
        <v>0</v>
      </c>
      <c r="K80" s="30">
        <f t="shared" si="17"/>
        <v>0</v>
      </c>
      <c r="L80" s="30">
        <f t="shared" si="15"/>
        <v>0</v>
      </c>
      <c r="M80" s="462"/>
      <c r="N80" s="464"/>
      <c r="O80" s="21"/>
      <c r="P80" s="20"/>
      <c r="Q80" s="20"/>
    </row>
    <row r="81" spans="1:17" s="8" customFormat="1" ht="173.25" customHeight="1" x14ac:dyDescent="0.5">
      <c r="A81" s="459"/>
      <c r="B81" s="460"/>
      <c r="C81" s="461"/>
      <c r="D81" s="16" t="s">
        <v>19</v>
      </c>
      <c r="E81" s="91">
        <v>17968.400000000001</v>
      </c>
      <c r="F81" s="90">
        <v>0</v>
      </c>
      <c r="G81" s="90">
        <v>0</v>
      </c>
      <c r="H81" s="90">
        <v>0</v>
      </c>
      <c r="I81" s="60">
        <f t="shared" ref="I81:I82" si="18">H81-F81</f>
        <v>0</v>
      </c>
      <c r="J81" s="30">
        <f t="shared" ref="J81:J82" si="19">IF(H81=0, ,H81/G81*100)</f>
        <v>0</v>
      </c>
      <c r="K81" s="30">
        <f t="shared" si="17"/>
        <v>0</v>
      </c>
      <c r="L81" s="30">
        <f t="shared" si="15"/>
        <v>0</v>
      </c>
      <c r="M81" s="462"/>
      <c r="N81" s="464"/>
      <c r="O81" s="20"/>
      <c r="P81" s="20"/>
      <c r="Q81" s="20"/>
    </row>
    <row r="82" spans="1:17" s="8" customFormat="1" ht="173.25" customHeight="1" x14ac:dyDescent="0.5">
      <c r="A82" s="459"/>
      <c r="B82" s="460"/>
      <c r="C82" s="461"/>
      <c r="D82" s="16" t="s">
        <v>20</v>
      </c>
      <c r="E82" s="91">
        <v>192691.12562999999</v>
      </c>
      <c r="F82" s="91">
        <v>9917.9304699999993</v>
      </c>
      <c r="G82" s="91">
        <v>173205.02364999999</v>
      </c>
      <c r="H82" s="91">
        <v>8698.3374599999988</v>
      </c>
      <c r="I82" s="60">
        <f t="shared" si="18"/>
        <v>-1219.5930100000005</v>
      </c>
      <c r="J82" s="30">
        <f t="shared" si="19"/>
        <v>5.0219891298170207</v>
      </c>
      <c r="K82" s="30">
        <f t="shared" si="17"/>
        <v>87.703150231905184</v>
      </c>
      <c r="L82" s="30">
        <f t="shared" si="15"/>
        <v>4.5141349564288173</v>
      </c>
      <c r="M82" s="462"/>
      <c r="N82" s="464"/>
      <c r="O82" s="20"/>
      <c r="P82" s="20"/>
      <c r="Q82" s="20"/>
    </row>
    <row r="83" spans="1:17" s="8" customFormat="1" ht="207.75" customHeight="1" x14ac:dyDescent="0.5">
      <c r="A83" s="459"/>
      <c r="B83" s="460"/>
      <c r="C83" s="461"/>
      <c r="D83" s="17" t="s">
        <v>21</v>
      </c>
      <c r="E83" s="91">
        <v>0</v>
      </c>
      <c r="F83" s="90">
        <v>0</v>
      </c>
      <c r="G83" s="90">
        <v>0</v>
      </c>
      <c r="H83" s="90">
        <v>0</v>
      </c>
      <c r="I83" s="36">
        <f>H83-F83</f>
        <v>0</v>
      </c>
      <c r="J83" s="30">
        <f>IF(H83=0, ,H83/G83*100)</f>
        <v>0</v>
      </c>
      <c r="K83" s="30">
        <f>IF(H83=0,0,H83/F83*100)</f>
        <v>0</v>
      </c>
      <c r="L83" s="30">
        <f>IF(H83=0,0,H83/E83*100)</f>
        <v>0</v>
      </c>
      <c r="M83" s="462"/>
      <c r="N83" s="464"/>
      <c r="O83" s="20"/>
      <c r="P83" s="20"/>
      <c r="Q83" s="20"/>
    </row>
    <row r="84" spans="1:17" s="8" customFormat="1" ht="188.25" customHeight="1" x14ac:dyDescent="0.5">
      <c r="A84" s="459"/>
      <c r="B84" s="460"/>
      <c r="C84" s="461"/>
      <c r="D84" s="17" t="s">
        <v>22</v>
      </c>
      <c r="E84" s="91">
        <v>19734.301579999999</v>
      </c>
      <c r="F84" s="90">
        <v>0</v>
      </c>
      <c r="G84" s="90">
        <v>19734.335579999999</v>
      </c>
      <c r="H84" s="90">
        <v>0</v>
      </c>
      <c r="I84" s="36">
        <f>H84-F84</f>
        <v>0</v>
      </c>
      <c r="J84" s="30">
        <f>IF(H84=0, ,H84/G84*100)</f>
        <v>0</v>
      </c>
      <c r="K84" s="30">
        <f>IF(H84=0,0,H84/F84*100)</f>
        <v>0</v>
      </c>
      <c r="L84" s="30">
        <f>IF(H84=0,0,H84/E84*100)</f>
        <v>0</v>
      </c>
      <c r="M84" s="462"/>
      <c r="N84" s="464"/>
      <c r="O84" s="20"/>
      <c r="P84" s="20"/>
      <c r="Q84" s="20"/>
    </row>
    <row r="85" spans="1:17" s="8" customFormat="1" ht="186.75" customHeight="1" x14ac:dyDescent="0.5">
      <c r="A85" s="459"/>
      <c r="B85" s="460"/>
      <c r="C85" s="461"/>
      <c r="D85" s="18" t="s">
        <v>23</v>
      </c>
      <c r="E85" s="91">
        <v>268649.16148000001</v>
      </c>
      <c r="F85" s="90">
        <v>0</v>
      </c>
      <c r="G85" s="90">
        <v>0</v>
      </c>
      <c r="H85" s="90">
        <v>0</v>
      </c>
      <c r="I85" s="37">
        <v>0</v>
      </c>
      <c r="J85" s="30">
        <v>0</v>
      </c>
      <c r="K85" s="30">
        <f>IF(H85=0,0,H85/F85*100)</f>
        <v>0</v>
      </c>
      <c r="L85" s="30">
        <f>IF(H85=0,0,H85/E85*100)</f>
        <v>0</v>
      </c>
      <c r="M85" s="462"/>
      <c r="N85" s="464"/>
      <c r="O85" s="20"/>
      <c r="P85" s="20"/>
      <c r="Q85" s="20"/>
    </row>
    <row r="86" spans="1:17" s="8" customFormat="1" ht="133.5" customHeight="1" x14ac:dyDescent="0.5">
      <c r="A86" s="459"/>
      <c r="B86" s="460"/>
      <c r="C86" s="461"/>
      <c r="D86" s="19" t="s">
        <v>24</v>
      </c>
      <c r="E86" s="27">
        <v>0</v>
      </c>
      <c r="F86" s="27">
        <v>0</v>
      </c>
      <c r="G86" s="27">
        <v>0</v>
      </c>
      <c r="H86" s="27">
        <v>0</v>
      </c>
      <c r="I86" s="37">
        <v>0</v>
      </c>
      <c r="J86" s="30">
        <f t="shared" ref="J86:J139" si="20">IF(H86=0, ,H86/G86*100)</f>
        <v>0</v>
      </c>
      <c r="K86" s="30">
        <f t="shared" si="17"/>
        <v>0</v>
      </c>
      <c r="L86" s="30">
        <f t="shared" si="15"/>
        <v>0</v>
      </c>
      <c r="M86" s="462"/>
      <c r="N86" s="464"/>
      <c r="O86" s="20"/>
      <c r="P86" s="20"/>
      <c r="Q86" s="20"/>
    </row>
    <row r="87" spans="1:17" s="8" customFormat="1" ht="186" customHeight="1" x14ac:dyDescent="0.5">
      <c r="A87" s="459">
        <v>10</v>
      </c>
      <c r="B87" s="472" t="s">
        <v>40</v>
      </c>
      <c r="C87" s="473">
        <v>4</v>
      </c>
      <c r="D87" s="12" t="s">
        <v>17</v>
      </c>
      <c r="E87" s="25">
        <f>E88+E89+E90+E93+E91</f>
        <v>2109.6000000000004</v>
      </c>
      <c r="F87" s="25">
        <f>F88+F89+F90+F93+F91</f>
        <v>168.12916999999999</v>
      </c>
      <c r="G87" s="25">
        <f>G88+G89+G90+G93+G91</f>
        <v>458.13</v>
      </c>
      <c r="H87" s="25">
        <f>H88+H89+H90+H93+H91</f>
        <v>134.07534000000001</v>
      </c>
      <c r="I87" s="33">
        <f t="shared" ref="I87:I130" si="21">H87-F87</f>
        <v>-34.053829999999977</v>
      </c>
      <c r="J87" s="25">
        <f t="shared" si="20"/>
        <v>29.265784820902368</v>
      </c>
      <c r="K87" s="25">
        <f t="shared" si="17"/>
        <v>79.745436202415092</v>
      </c>
      <c r="L87" s="25">
        <f t="shared" si="15"/>
        <v>6.3554863481228656</v>
      </c>
      <c r="M87" s="462">
        <v>5</v>
      </c>
      <c r="N87" s="463" t="s">
        <v>41</v>
      </c>
      <c r="O87" s="20"/>
      <c r="P87" s="20"/>
      <c r="Q87" s="20"/>
    </row>
    <row r="88" spans="1:17" s="8" customFormat="1" ht="194.25" customHeight="1" x14ac:dyDescent="0.5">
      <c r="A88" s="459"/>
      <c r="B88" s="472"/>
      <c r="C88" s="473"/>
      <c r="D88" s="16" t="s">
        <v>18</v>
      </c>
      <c r="E88" s="94">
        <v>3.4</v>
      </c>
      <c r="F88" s="94">
        <v>0</v>
      </c>
      <c r="G88" s="94">
        <v>0</v>
      </c>
      <c r="H88" s="94">
        <v>0</v>
      </c>
      <c r="I88" s="71">
        <f t="shared" si="21"/>
        <v>0</v>
      </c>
      <c r="J88" s="30">
        <f t="shared" si="20"/>
        <v>0</v>
      </c>
      <c r="K88" s="30">
        <f t="shared" si="17"/>
        <v>0</v>
      </c>
      <c r="L88" s="30">
        <f t="shared" si="15"/>
        <v>0</v>
      </c>
      <c r="M88" s="462"/>
      <c r="N88" s="464"/>
      <c r="O88" s="20"/>
      <c r="P88" s="20"/>
      <c r="Q88" s="20"/>
    </row>
    <row r="89" spans="1:17" s="8" customFormat="1" ht="194.25" customHeight="1" x14ac:dyDescent="0.5">
      <c r="A89" s="459"/>
      <c r="B89" s="472"/>
      <c r="C89" s="473"/>
      <c r="D89" s="16" t="s">
        <v>19</v>
      </c>
      <c r="E89" s="94">
        <v>1816.2</v>
      </c>
      <c r="F89" s="95">
        <v>168.12916999999999</v>
      </c>
      <c r="G89" s="94">
        <v>168.13</v>
      </c>
      <c r="H89" s="94">
        <v>134.07534000000001</v>
      </c>
      <c r="I89" s="36">
        <f t="shared" si="21"/>
        <v>-34.053829999999977</v>
      </c>
      <c r="J89" s="30">
        <f t="shared" si="20"/>
        <v>79.745042526616317</v>
      </c>
      <c r="K89" s="30">
        <f t="shared" si="17"/>
        <v>79.745436202415092</v>
      </c>
      <c r="L89" s="30">
        <f t="shared" si="15"/>
        <v>7.3821902874132803</v>
      </c>
      <c r="M89" s="462"/>
      <c r="N89" s="464"/>
      <c r="O89" s="20"/>
      <c r="P89" s="20"/>
      <c r="Q89" s="20"/>
    </row>
    <row r="90" spans="1:17" s="8" customFormat="1" ht="159" customHeight="1" x14ac:dyDescent="0.5">
      <c r="A90" s="459"/>
      <c r="B90" s="472"/>
      <c r="C90" s="473"/>
      <c r="D90" s="16" t="s">
        <v>20</v>
      </c>
      <c r="E90" s="94">
        <v>290</v>
      </c>
      <c r="F90" s="94">
        <v>0</v>
      </c>
      <c r="G90" s="94">
        <v>290</v>
      </c>
      <c r="H90" s="94">
        <v>0</v>
      </c>
      <c r="I90" s="36">
        <f t="shared" si="21"/>
        <v>0</v>
      </c>
      <c r="J90" s="30">
        <f t="shared" si="20"/>
        <v>0</v>
      </c>
      <c r="K90" s="30">
        <f t="shared" si="17"/>
        <v>0</v>
      </c>
      <c r="L90" s="30">
        <f t="shared" si="15"/>
        <v>0</v>
      </c>
      <c r="M90" s="462"/>
      <c r="N90" s="464"/>
      <c r="O90" s="20"/>
      <c r="P90" s="20"/>
      <c r="Q90" s="20"/>
    </row>
    <row r="91" spans="1:17" s="8" customFormat="1" ht="228.75" customHeight="1" x14ac:dyDescent="0.5">
      <c r="A91" s="459"/>
      <c r="B91" s="472"/>
      <c r="C91" s="473"/>
      <c r="D91" s="17" t="s">
        <v>21</v>
      </c>
      <c r="E91" s="94">
        <v>0</v>
      </c>
      <c r="F91" s="94">
        <v>0</v>
      </c>
      <c r="G91" s="94">
        <v>0</v>
      </c>
      <c r="H91" s="94">
        <v>0</v>
      </c>
      <c r="I91" s="36">
        <f t="shared" si="21"/>
        <v>0</v>
      </c>
      <c r="J91" s="30">
        <f t="shared" si="20"/>
        <v>0</v>
      </c>
      <c r="K91" s="30">
        <f t="shared" si="17"/>
        <v>0</v>
      </c>
      <c r="L91" s="30">
        <f t="shared" si="15"/>
        <v>0</v>
      </c>
      <c r="M91" s="462"/>
      <c r="N91" s="464"/>
      <c r="O91" s="20"/>
      <c r="P91" s="20"/>
      <c r="Q91" s="20"/>
    </row>
    <row r="92" spans="1:17" s="8" customFormat="1" ht="232.5" customHeight="1" x14ac:dyDescent="0.5">
      <c r="A92" s="459"/>
      <c r="B92" s="472"/>
      <c r="C92" s="473"/>
      <c r="D92" s="17" t="s">
        <v>22</v>
      </c>
      <c r="E92" s="94">
        <v>74.900000000000006</v>
      </c>
      <c r="F92" s="94">
        <v>0</v>
      </c>
      <c r="G92" s="94">
        <v>0</v>
      </c>
      <c r="H92" s="94">
        <v>0</v>
      </c>
      <c r="I92" s="36">
        <f t="shared" si="21"/>
        <v>0</v>
      </c>
      <c r="J92" s="30">
        <f t="shared" si="20"/>
        <v>0</v>
      </c>
      <c r="K92" s="30">
        <v>0</v>
      </c>
      <c r="L92" s="30">
        <f t="shared" si="15"/>
        <v>0</v>
      </c>
      <c r="M92" s="462"/>
      <c r="N92" s="464"/>
      <c r="O92" s="20"/>
      <c r="P92" s="20"/>
      <c r="Q92" s="20"/>
    </row>
    <row r="93" spans="1:17" s="8" customFormat="1" ht="128.25" customHeight="1" x14ac:dyDescent="0.5">
      <c r="A93" s="459"/>
      <c r="B93" s="472"/>
      <c r="C93" s="473"/>
      <c r="D93" s="18" t="s">
        <v>23</v>
      </c>
      <c r="E93" s="31">
        <v>0</v>
      </c>
      <c r="F93" s="35">
        <v>0</v>
      </c>
      <c r="G93" s="35">
        <v>0</v>
      </c>
      <c r="H93" s="35">
        <v>0</v>
      </c>
      <c r="I93" s="36">
        <f t="shared" si="21"/>
        <v>0</v>
      </c>
      <c r="J93" s="30">
        <f t="shared" si="20"/>
        <v>0</v>
      </c>
      <c r="K93" s="30">
        <f t="shared" si="17"/>
        <v>0</v>
      </c>
      <c r="L93" s="30">
        <f t="shared" si="15"/>
        <v>0</v>
      </c>
      <c r="M93" s="462"/>
      <c r="N93" s="464"/>
      <c r="O93" s="20"/>
      <c r="P93" s="20"/>
      <c r="Q93" s="20"/>
    </row>
    <row r="94" spans="1:17" s="8" customFormat="1" ht="128.25" customHeight="1" x14ac:dyDescent="0.5">
      <c r="A94" s="459"/>
      <c r="B94" s="472"/>
      <c r="C94" s="473"/>
      <c r="D94" s="19" t="s">
        <v>24</v>
      </c>
      <c r="E94" s="35">
        <v>0</v>
      </c>
      <c r="F94" s="35">
        <v>0</v>
      </c>
      <c r="G94" s="35">
        <v>0</v>
      </c>
      <c r="H94" s="35">
        <v>0</v>
      </c>
      <c r="I94" s="37">
        <f t="shared" si="21"/>
        <v>0</v>
      </c>
      <c r="J94" s="30">
        <f t="shared" si="20"/>
        <v>0</v>
      </c>
      <c r="K94" s="30">
        <f t="shared" si="17"/>
        <v>0</v>
      </c>
      <c r="L94" s="30">
        <f t="shared" si="15"/>
        <v>0</v>
      </c>
      <c r="M94" s="462"/>
      <c r="N94" s="464"/>
      <c r="O94" s="20"/>
      <c r="P94" s="20"/>
      <c r="Q94" s="20"/>
    </row>
    <row r="95" spans="1:17" s="8" customFormat="1" ht="177.75" customHeight="1" x14ac:dyDescent="0.5">
      <c r="A95" s="459">
        <v>11</v>
      </c>
      <c r="B95" s="472" t="s">
        <v>42</v>
      </c>
      <c r="C95" s="473">
        <v>6</v>
      </c>
      <c r="D95" s="12" t="s">
        <v>17</v>
      </c>
      <c r="E95" s="25">
        <f>E96+E97+E98+E101+E99</f>
        <v>44279.716599999992</v>
      </c>
      <c r="F95" s="25">
        <f t="shared" ref="F95:G95" si="22">F96+F97+F98+F101+F99</f>
        <v>1300</v>
      </c>
      <c r="G95" s="25">
        <f t="shared" si="22"/>
        <v>30779.715400000001</v>
      </c>
      <c r="H95" s="25">
        <f>H96+H97+H98+H101+H99</f>
        <v>1358.42715</v>
      </c>
      <c r="I95" s="33">
        <f t="shared" si="21"/>
        <v>58.427149999999983</v>
      </c>
      <c r="J95" s="25">
        <f t="shared" si="20"/>
        <v>4.4133843745676735</v>
      </c>
      <c r="K95" s="25">
        <f t="shared" si="17"/>
        <v>104.49439615384615</v>
      </c>
      <c r="L95" s="25">
        <f t="shared" si="15"/>
        <v>3.0678316265465897</v>
      </c>
      <c r="M95" s="462">
        <v>6</v>
      </c>
      <c r="N95" s="474" t="s">
        <v>69</v>
      </c>
      <c r="O95" s="20"/>
      <c r="P95" s="20"/>
      <c r="Q95" s="20"/>
    </row>
    <row r="96" spans="1:17" s="8" customFormat="1" ht="163.5" customHeight="1" x14ac:dyDescent="0.5">
      <c r="A96" s="459"/>
      <c r="B96" s="472"/>
      <c r="C96" s="473"/>
      <c r="D96" s="16" t="s">
        <v>18</v>
      </c>
      <c r="E96" s="27">
        <v>0</v>
      </c>
      <c r="F96" s="27">
        <v>0</v>
      </c>
      <c r="G96" s="27">
        <v>0</v>
      </c>
      <c r="H96" s="27">
        <v>0</v>
      </c>
      <c r="I96" s="37">
        <f t="shared" si="21"/>
        <v>0</v>
      </c>
      <c r="J96" s="30">
        <f t="shared" si="20"/>
        <v>0</v>
      </c>
      <c r="K96" s="30">
        <f t="shared" si="17"/>
        <v>0</v>
      </c>
      <c r="L96" s="30">
        <f t="shared" si="15"/>
        <v>0</v>
      </c>
      <c r="M96" s="462"/>
      <c r="N96" s="474"/>
      <c r="O96" s="20"/>
      <c r="P96" s="20"/>
      <c r="Q96" s="20"/>
    </row>
    <row r="97" spans="1:17" s="8" customFormat="1" ht="154.5" customHeight="1" x14ac:dyDescent="0.5">
      <c r="A97" s="459"/>
      <c r="B97" s="472"/>
      <c r="C97" s="473"/>
      <c r="D97" s="16" t="s">
        <v>19</v>
      </c>
      <c r="E97" s="34">
        <v>0</v>
      </c>
      <c r="F97" s="32">
        <v>0</v>
      </c>
      <c r="G97" s="34">
        <v>0</v>
      </c>
      <c r="H97" s="27">
        <v>0</v>
      </c>
      <c r="I97" s="36">
        <f t="shared" si="21"/>
        <v>0</v>
      </c>
      <c r="J97" s="30">
        <f t="shared" si="20"/>
        <v>0</v>
      </c>
      <c r="K97" s="30">
        <f t="shared" si="17"/>
        <v>0</v>
      </c>
      <c r="L97" s="30">
        <f t="shared" si="15"/>
        <v>0</v>
      </c>
      <c r="M97" s="462"/>
      <c r="N97" s="474"/>
      <c r="O97" s="20"/>
      <c r="P97" s="20"/>
      <c r="Q97" s="20"/>
    </row>
    <row r="98" spans="1:17" s="8" customFormat="1" ht="172.5" customHeight="1" x14ac:dyDescent="0.5">
      <c r="A98" s="459"/>
      <c r="B98" s="472"/>
      <c r="C98" s="473"/>
      <c r="D98" s="16" t="s">
        <v>20</v>
      </c>
      <c r="E98" s="44">
        <v>30779.716599999992</v>
      </c>
      <c r="F98" s="44">
        <v>1300</v>
      </c>
      <c r="G98" s="44">
        <v>30779.715400000001</v>
      </c>
      <c r="H98" s="44">
        <v>1358.42715</v>
      </c>
      <c r="I98" s="36">
        <f t="shared" si="21"/>
        <v>58.427149999999983</v>
      </c>
      <c r="J98" s="30">
        <f t="shared" si="20"/>
        <v>4.4133843745676735</v>
      </c>
      <c r="K98" s="30">
        <f t="shared" si="17"/>
        <v>104.49439615384615</v>
      </c>
      <c r="L98" s="30">
        <f t="shared" si="15"/>
        <v>4.4133842025043215</v>
      </c>
      <c r="M98" s="462"/>
      <c r="N98" s="474"/>
      <c r="O98" s="20"/>
      <c r="P98" s="20"/>
      <c r="Q98" s="20"/>
    </row>
    <row r="99" spans="1:17" s="8" customFormat="1" ht="249.75" customHeight="1" x14ac:dyDescent="0.5">
      <c r="A99" s="459"/>
      <c r="B99" s="472"/>
      <c r="C99" s="473"/>
      <c r="D99" s="17" t="s">
        <v>21</v>
      </c>
      <c r="E99" s="44">
        <v>0</v>
      </c>
      <c r="F99" s="44">
        <v>0</v>
      </c>
      <c r="G99" s="44">
        <v>0</v>
      </c>
      <c r="H99" s="44">
        <v>0</v>
      </c>
      <c r="I99" s="41">
        <v>0</v>
      </c>
      <c r="J99" s="30">
        <f t="shared" si="20"/>
        <v>0</v>
      </c>
      <c r="K99" s="30">
        <f t="shared" si="17"/>
        <v>0</v>
      </c>
      <c r="L99" s="30">
        <f t="shared" si="15"/>
        <v>0</v>
      </c>
      <c r="M99" s="462"/>
      <c r="N99" s="474"/>
      <c r="O99" s="20"/>
      <c r="P99" s="20"/>
      <c r="Q99" s="20"/>
    </row>
    <row r="100" spans="1:17" s="8" customFormat="1" ht="173.25" customHeight="1" x14ac:dyDescent="0.5">
      <c r="A100" s="459"/>
      <c r="B100" s="472"/>
      <c r="C100" s="473"/>
      <c r="D100" s="17" t="s">
        <v>22</v>
      </c>
      <c r="E100" s="44">
        <v>0</v>
      </c>
      <c r="F100" s="44">
        <v>0</v>
      </c>
      <c r="G100" s="44">
        <v>0</v>
      </c>
      <c r="H100" s="44">
        <v>0</v>
      </c>
      <c r="I100" s="41">
        <f t="shared" si="21"/>
        <v>0</v>
      </c>
      <c r="J100" s="30">
        <f t="shared" si="20"/>
        <v>0</v>
      </c>
      <c r="K100" s="30">
        <f t="shared" si="17"/>
        <v>0</v>
      </c>
      <c r="L100" s="30">
        <f t="shared" si="15"/>
        <v>0</v>
      </c>
      <c r="M100" s="462"/>
      <c r="N100" s="474"/>
      <c r="O100" s="20"/>
      <c r="P100" s="20"/>
      <c r="Q100" s="20"/>
    </row>
    <row r="101" spans="1:17" s="8" customFormat="1" ht="143.25" customHeight="1" x14ac:dyDescent="0.5">
      <c r="A101" s="459"/>
      <c r="B101" s="472"/>
      <c r="C101" s="473"/>
      <c r="D101" s="18" t="s">
        <v>23</v>
      </c>
      <c r="E101" s="44">
        <v>13500</v>
      </c>
      <c r="F101" s="44">
        <v>0</v>
      </c>
      <c r="G101" s="44">
        <v>0</v>
      </c>
      <c r="H101" s="44">
        <v>0</v>
      </c>
      <c r="I101" s="36">
        <f t="shared" si="21"/>
        <v>0</v>
      </c>
      <c r="J101" s="30">
        <f t="shared" si="20"/>
        <v>0</v>
      </c>
      <c r="K101" s="30">
        <f t="shared" si="17"/>
        <v>0</v>
      </c>
      <c r="L101" s="30">
        <f t="shared" si="15"/>
        <v>0</v>
      </c>
      <c r="M101" s="462"/>
      <c r="N101" s="474"/>
      <c r="O101" s="20"/>
      <c r="P101" s="20"/>
      <c r="Q101" s="20"/>
    </row>
    <row r="102" spans="1:17" s="8" customFormat="1" ht="177" customHeight="1" x14ac:dyDescent="0.5">
      <c r="A102" s="459"/>
      <c r="B102" s="472"/>
      <c r="C102" s="473"/>
      <c r="D102" s="19" t="s">
        <v>24</v>
      </c>
      <c r="E102" s="44">
        <v>13000</v>
      </c>
      <c r="F102" s="44">
        <v>0</v>
      </c>
      <c r="G102" s="44">
        <v>0</v>
      </c>
      <c r="H102" s="44">
        <v>0</v>
      </c>
      <c r="I102" s="41">
        <v>0</v>
      </c>
      <c r="J102" s="30">
        <f t="shared" si="20"/>
        <v>0</v>
      </c>
      <c r="K102" s="30">
        <f t="shared" si="17"/>
        <v>0</v>
      </c>
      <c r="L102" s="30">
        <f t="shared" si="15"/>
        <v>0</v>
      </c>
      <c r="M102" s="462"/>
      <c r="N102" s="474"/>
      <c r="O102" s="20"/>
      <c r="P102" s="20"/>
      <c r="Q102" s="20"/>
    </row>
    <row r="103" spans="1:17" s="8" customFormat="1" ht="197.25" customHeight="1" x14ac:dyDescent="0.5">
      <c r="A103" s="459">
        <v>12</v>
      </c>
      <c r="B103" s="460" t="s">
        <v>58</v>
      </c>
      <c r="C103" s="461">
        <v>4</v>
      </c>
      <c r="D103" s="12" t="s">
        <v>17</v>
      </c>
      <c r="E103" s="25">
        <f>E104+E105+E106+E109+E107</f>
        <v>984787.33287999989</v>
      </c>
      <c r="F103" s="25">
        <f>F104+F105+F106+F109+F107</f>
        <v>73.392480000000006</v>
      </c>
      <c r="G103" s="25">
        <f>G104+G105+G106+G109+G107</f>
        <v>233256.56135</v>
      </c>
      <c r="H103" s="25">
        <f>H104+H105+H106+H109+H107</f>
        <v>0</v>
      </c>
      <c r="I103" s="33">
        <f t="shared" si="21"/>
        <v>-73.392480000000006</v>
      </c>
      <c r="J103" s="25">
        <f t="shared" si="20"/>
        <v>0</v>
      </c>
      <c r="K103" s="25">
        <f t="shared" si="17"/>
        <v>0</v>
      </c>
      <c r="L103" s="25">
        <f t="shared" si="15"/>
        <v>0</v>
      </c>
      <c r="M103" s="462">
        <v>7</v>
      </c>
      <c r="N103" s="475" t="s">
        <v>36</v>
      </c>
      <c r="O103" s="20"/>
      <c r="P103" s="20"/>
      <c r="Q103" s="20"/>
    </row>
    <row r="104" spans="1:17" s="8" customFormat="1" ht="130.5" customHeight="1" x14ac:dyDescent="0.5">
      <c r="A104" s="459"/>
      <c r="B104" s="460"/>
      <c r="C104" s="461"/>
      <c r="D104" s="16" t="s">
        <v>18</v>
      </c>
      <c r="E104" s="27">
        <v>0</v>
      </c>
      <c r="F104" s="27">
        <v>0</v>
      </c>
      <c r="G104" s="27">
        <v>0</v>
      </c>
      <c r="H104" s="27">
        <v>0</v>
      </c>
      <c r="I104" s="37">
        <f t="shared" si="21"/>
        <v>0</v>
      </c>
      <c r="J104" s="30">
        <f t="shared" si="20"/>
        <v>0</v>
      </c>
      <c r="K104" s="30">
        <f t="shared" si="17"/>
        <v>0</v>
      </c>
      <c r="L104" s="30">
        <f t="shared" si="15"/>
        <v>0</v>
      </c>
      <c r="M104" s="462"/>
      <c r="N104" s="476"/>
      <c r="O104" s="20"/>
      <c r="P104" s="20"/>
      <c r="Q104" s="20"/>
    </row>
    <row r="105" spans="1:17" s="8" customFormat="1" ht="183.75" customHeight="1" x14ac:dyDescent="0.5">
      <c r="A105" s="459"/>
      <c r="B105" s="460"/>
      <c r="C105" s="461"/>
      <c r="D105" s="16" t="s">
        <v>19</v>
      </c>
      <c r="E105" s="88">
        <v>259454.4</v>
      </c>
      <c r="F105" s="88">
        <v>0</v>
      </c>
      <c r="G105" s="88">
        <v>0</v>
      </c>
      <c r="H105" s="55">
        <v>0</v>
      </c>
      <c r="I105" s="36">
        <f t="shared" si="21"/>
        <v>0</v>
      </c>
      <c r="J105" s="30">
        <f t="shared" si="20"/>
        <v>0</v>
      </c>
      <c r="K105" s="30">
        <f t="shared" si="17"/>
        <v>0</v>
      </c>
      <c r="L105" s="30">
        <f t="shared" si="15"/>
        <v>0</v>
      </c>
      <c r="M105" s="462"/>
      <c r="N105" s="476"/>
      <c r="O105" s="20"/>
      <c r="P105" s="20"/>
      <c r="Q105" s="20"/>
    </row>
    <row r="106" spans="1:17" s="8" customFormat="1" ht="165.75" customHeight="1" x14ac:dyDescent="0.5">
      <c r="A106" s="459"/>
      <c r="B106" s="460"/>
      <c r="C106" s="461"/>
      <c r="D106" s="16" t="s">
        <v>20</v>
      </c>
      <c r="E106" s="88">
        <v>157827.07451999999</v>
      </c>
      <c r="F106" s="88">
        <v>73.392480000000006</v>
      </c>
      <c r="G106" s="124">
        <v>233256.56135</v>
      </c>
      <c r="H106" s="55">
        <v>0</v>
      </c>
      <c r="I106" s="36">
        <f t="shared" si="21"/>
        <v>-73.392480000000006</v>
      </c>
      <c r="J106" s="30">
        <f t="shared" si="20"/>
        <v>0</v>
      </c>
      <c r="K106" s="30">
        <f t="shared" si="17"/>
        <v>0</v>
      </c>
      <c r="L106" s="30">
        <f t="shared" si="15"/>
        <v>0</v>
      </c>
      <c r="M106" s="462"/>
      <c r="N106" s="476"/>
      <c r="O106" s="20"/>
      <c r="P106" s="20"/>
      <c r="Q106" s="20"/>
    </row>
    <row r="107" spans="1:17" s="8" customFormat="1" ht="234.75" customHeight="1" x14ac:dyDescent="0.5">
      <c r="A107" s="459"/>
      <c r="B107" s="460"/>
      <c r="C107" s="461"/>
      <c r="D107" s="17" t="s">
        <v>21</v>
      </c>
      <c r="E107" s="88">
        <v>0</v>
      </c>
      <c r="F107" s="88">
        <v>0</v>
      </c>
      <c r="G107" s="88">
        <v>0</v>
      </c>
      <c r="H107" s="55">
        <v>0</v>
      </c>
      <c r="I107" s="37">
        <f t="shared" si="21"/>
        <v>0</v>
      </c>
      <c r="J107" s="30">
        <f t="shared" si="20"/>
        <v>0</v>
      </c>
      <c r="K107" s="30">
        <f t="shared" si="17"/>
        <v>0</v>
      </c>
      <c r="L107" s="30">
        <f t="shared" si="15"/>
        <v>0</v>
      </c>
      <c r="M107" s="462"/>
      <c r="N107" s="476"/>
      <c r="O107" s="20"/>
      <c r="P107" s="20"/>
      <c r="Q107" s="20"/>
    </row>
    <row r="108" spans="1:17" s="8" customFormat="1" ht="174.75" customHeight="1" x14ac:dyDescent="0.5">
      <c r="A108" s="459"/>
      <c r="B108" s="460"/>
      <c r="C108" s="461"/>
      <c r="D108" s="17" t="s">
        <v>22</v>
      </c>
      <c r="E108" s="88">
        <v>0</v>
      </c>
      <c r="F108" s="88">
        <v>0</v>
      </c>
      <c r="G108" s="88">
        <v>0</v>
      </c>
      <c r="H108" s="55">
        <v>0</v>
      </c>
      <c r="I108" s="37">
        <f t="shared" si="21"/>
        <v>0</v>
      </c>
      <c r="J108" s="30">
        <f t="shared" si="20"/>
        <v>0</v>
      </c>
      <c r="K108" s="30">
        <f t="shared" si="17"/>
        <v>0</v>
      </c>
      <c r="L108" s="30">
        <f t="shared" si="15"/>
        <v>0</v>
      </c>
      <c r="M108" s="462"/>
      <c r="N108" s="476"/>
      <c r="O108" s="20"/>
      <c r="P108" s="20"/>
      <c r="Q108" s="20"/>
    </row>
    <row r="109" spans="1:17" s="8" customFormat="1" ht="192.75" customHeight="1" x14ac:dyDescent="0.75">
      <c r="A109" s="459"/>
      <c r="B109" s="460"/>
      <c r="C109" s="461"/>
      <c r="D109" s="18" t="s">
        <v>23</v>
      </c>
      <c r="E109" s="88">
        <v>567505.85835999995</v>
      </c>
      <c r="F109" s="88">
        <v>0</v>
      </c>
      <c r="G109" s="88">
        <v>0</v>
      </c>
      <c r="H109" s="55">
        <v>0</v>
      </c>
      <c r="I109" s="36">
        <f t="shared" si="21"/>
        <v>0</v>
      </c>
      <c r="J109" s="30">
        <f t="shared" si="20"/>
        <v>0</v>
      </c>
      <c r="K109" s="30">
        <f t="shared" si="17"/>
        <v>0</v>
      </c>
      <c r="L109" s="30">
        <f t="shared" si="15"/>
        <v>0</v>
      </c>
      <c r="M109" s="462"/>
      <c r="N109" s="476"/>
      <c r="O109" s="81"/>
      <c r="P109" s="20"/>
      <c r="Q109" s="20"/>
    </row>
    <row r="110" spans="1:17" s="8" customFormat="1" ht="130.5" customHeight="1" x14ac:dyDescent="0.5">
      <c r="A110" s="459"/>
      <c r="B110" s="460"/>
      <c r="C110" s="461"/>
      <c r="D110" s="19" t="s">
        <v>24</v>
      </c>
      <c r="E110" s="27">
        <v>0</v>
      </c>
      <c r="F110" s="27">
        <v>0</v>
      </c>
      <c r="G110" s="27">
        <v>0</v>
      </c>
      <c r="H110" s="27">
        <v>0</v>
      </c>
      <c r="I110" s="37">
        <f t="shared" si="21"/>
        <v>0</v>
      </c>
      <c r="J110" s="30">
        <f t="shared" si="20"/>
        <v>0</v>
      </c>
      <c r="K110" s="30">
        <f t="shared" si="17"/>
        <v>0</v>
      </c>
      <c r="L110" s="30">
        <f t="shared" si="15"/>
        <v>0</v>
      </c>
      <c r="M110" s="462"/>
      <c r="N110" s="476"/>
      <c r="O110" s="20"/>
      <c r="P110" s="20"/>
      <c r="Q110" s="20"/>
    </row>
    <row r="111" spans="1:17" s="8" customFormat="1" ht="230.25" customHeight="1" x14ac:dyDescent="0.5">
      <c r="A111" s="459">
        <v>13</v>
      </c>
      <c r="B111" s="460" t="s">
        <v>43</v>
      </c>
      <c r="C111" s="461">
        <v>2</v>
      </c>
      <c r="D111" s="12" t="s">
        <v>17</v>
      </c>
      <c r="E111" s="25">
        <f>E112+E113+E114+E115+E117</f>
        <v>76797.136880000005</v>
      </c>
      <c r="F111" s="25">
        <f>F112+F113+F114+F115+F117</f>
        <v>3721.2817300000002</v>
      </c>
      <c r="G111" s="25">
        <f>G112+G113+G114+G115+G117</f>
        <v>55225.207060000001</v>
      </c>
      <c r="H111" s="25">
        <f>H112+H113+H114+H115+H117</f>
        <v>6977.6524800000007</v>
      </c>
      <c r="I111" s="61">
        <f>H111-F111</f>
        <v>3256.3707500000005</v>
      </c>
      <c r="J111" s="25">
        <f t="shared" si="20"/>
        <v>12.63490505779192</v>
      </c>
      <c r="K111" s="25">
        <f t="shared" si="17"/>
        <v>187.50669759153121</v>
      </c>
      <c r="L111" s="25">
        <f t="shared" si="15"/>
        <v>9.0858237214012139</v>
      </c>
      <c r="M111" s="462">
        <v>4</v>
      </c>
      <c r="N111" s="471" t="s">
        <v>44</v>
      </c>
      <c r="O111" s="20"/>
      <c r="P111" s="20"/>
      <c r="Q111" s="20"/>
    </row>
    <row r="112" spans="1:17" s="8" customFormat="1" ht="174.75" customHeight="1" x14ac:dyDescent="0.5">
      <c r="A112" s="459"/>
      <c r="B112" s="460"/>
      <c r="C112" s="461"/>
      <c r="D112" s="16" t="s">
        <v>18</v>
      </c>
      <c r="E112" s="27">
        <v>0</v>
      </c>
      <c r="F112" s="27">
        <v>0</v>
      </c>
      <c r="G112" s="27">
        <v>0</v>
      </c>
      <c r="H112" s="27">
        <v>0</v>
      </c>
      <c r="I112" s="37">
        <f t="shared" si="21"/>
        <v>0</v>
      </c>
      <c r="J112" s="30">
        <f t="shared" si="20"/>
        <v>0</v>
      </c>
      <c r="K112" s="30">
        <f t="shared" si="17"/>
        <v>0</v>
      </c>
      <c r="L112" s="30">
        <f t="shared" si="15"/>
        <v>0</v>
      </c>
      <c r="M112" s="462"/>
      <c r="N112" s="471"/>
      <c r="O112" s="20"/>
      <c r="P112" s="20"/>
      <c r="Q112" s="20"/>
    </row>
    <row r="113" spans="1:17" s="8" customFormat="1" ht="170.25" customHeight="1" x14ac:dyDescent="0.5">
      <c r="A113" s="459"/>
      <c r="B113" s="460"/>
      <c r="C113" s="461"/>
      <c r="D113" s="16" t="s">
        <v>19</v>
      </c>
      <c r="E113" s="86">
        <v>0</v>
      </c>
      <c r="F113" s="86">
        <v>0</v>
      </c>
      <c r="G113" s="89">
        <v>0</v>
      </c>
      <c r="H113" s="89">
        <v>0</v>
      </c>
      <c r="I113" s="96">
        <f t="shared" si="21"/>
        <v>0</v>
      </c>
      <c r="J113" s="97">
        <f t="shared" si="20"/>
        <v>0</v>
      </c>
      <c r="K113" s="97">
        <v>0</v>
      </c>
      <c r="L113" s="97">
        <f t="shared" si="15"/>
        <v>0</v>
      </c>
      <c r="M113" s="462"/>
      <c r="N113" s="471"/>
      <c r="O113" s="20"/>
      <c r="P113" s="20"/>
      <c r="Q113" s="20"/>
    </row>
    <row r="114" spans="1:17" s="8" customFormat="1" ht="179.25" customHeight="1" x14ac:dyDescent="0.5">
      <c r="A114" s="459"/>
      <c r="B114" s="460"/>
      <c r="C114" s="461"/>
      <c r="D114" s="16" t="s">
        <v>20</v>
      </c>
      <c r="E114" s="86">
        <v>55225.207060000001</v>
      </c>
      <c r="F114" s="86">
        <v>3721.2817300000002</v>
      </c>
      <c r="G114" s="89">
        <v>55225.207060000001</v>
      </c>
      <c r="H114" s="89">
        <v>6977.6524800000007</v>
      </c>
      <c r="I114" s="98">
        <f>H114-F114</f>
        <v>3256.3707500000005</v>
      </c>
      <c r="J114" s="97">
        <f t="shared" si="20"/>
        <v>12.63490505779192</v>
      </c>
      <c r="K114" s="97">
        <f t="shared" si="17"/>
        <v>187.50669759153121</v>
      </c>
      <c r="L114" s="97">
        <f t="shared" si="15"/>
        <v>12.63490505779192</v>
      </c>
      <c r="M114" s="462"/>
      <c r="N114" s="471"/>
      <c r="O114" s="20"/>
      <c r="P114" s="20"/>
      <c r="Q114" s="20"/>
    </row>
    <row r="115" spans="1:17" s="8" customFormat="1" ht="183" customHeight="1" x14ac:dyDescent="0.5">
      <c r="A115" s="459"/>
      <c r="B115" s="460"/>
      <c r="C115" s="461"/>
      <c r="D115" s="17" t="s">
        <v>21</v>
      </c>
      <c r="E115" s="86">
        <v>0</v>
      </c>
      <c r="F115" s="86">
        <v>0</v>
      </c>
      <c r="G115" s="86">
        <v>0</v>
      </c>
      <c r="H115" s="86">
        <v>0</v>
      </c>
      <c r="I115" s="96">
        <f t="shared" si="21"/>
        <v>0</v>
      </c>
      <c r="J115" s="97">
        <f t="shared" si="20"/>
        <v>0</v>
      </c>
      <c r="K115" s="97">
        <f t="shared" si="17"/>
        <v>0</v>
      </c>
      <c r="L115" s="97">
        <f t="shared" si="15"/>
        <v>0</v>
      </c>
      <c r="M115" s="462"/>
      <c r="N115" s="471"/>
      <c r="O115" s="20"/>
      <c r="P115" s="20"/>
      <c r="Q115" s="20"/>
    </row>
    <row r="116" spans="1:17" s="8" customFormat="1" ht="165.75" customHeight="1" x14ac:dyDescent="0.5">
      <c r="A116" s="459"/>
      <c r="B116" s="460"/>
      <c r="C116" s="461"/>
      <c r="D116" s="17" t="s">
        <v>22</v>
      </c>
      <c r="E116" s="86">
        <v>0</v>
      </c>
      <c r="F116" s="86">
        <v>0</v>
      </c>
      <c r="G116" s="86">
        <v>0</v>
      </c>
      <c r="H116" s="86">
        <v>0</v>
      </c>
      <c r="I116" s="96">
        <f t="shared" si="21"/>
        <v>0</v>
      </c>
      <c r="J116" s="97">
        <f t="shared" si="20"/>
        <v>0</v>
      </c>
      <c r="K116" s="97">
        <f t="shared" si="17"/>
        <v>0</v>
      </c>
      <c r="L116" s="97">
        <f t="shared" si="15"/>
        <v>0</v>
      </c>
      <c r="M116" s="462"/>
      <c r="N116" s="471"/>
      <c r="O116" s="20"/>
      <c r="P116" s="20"/>
      <c r="Q116" s="20"/>
    </row>
    <row r="117" spans="1:17" s="8" customFormat="1" ht="130.5" customHeight="1" x14ac:dyDescent="0.5">
      <c r="A117" s="459"/>
      <c r="B117" s="460"/>
      <c r="C117" s="461"/>
      <c r="D117" s="18" t="s">
        <v>23</v>
      </c>
      <c r="E117" s="86">
        <v>21571.929819999998</v>
      </c>
      <c r="F117" s="86">
        <v>0</v>
      </c>
      <c r="G117" s="86">
        <v>0</v>
      </c>
      <c r="H117" s="86">
        <v>0</v>
      </c>
      <c r="I117" s="99">
        <f t="shared" si="21"/>
        <v>0</v>
      </c>
      <c r="J117" s="97">
        <f t="shared" si="20"/>
        <v>0</v>
      </c>
      <c r="K117" s="97">
        <f t="shared" si="17"/>
        <v>0</v>
      </c>
      <c r="L117" s="97">
        <f t="shared" si="15"/>
        <v>0</v>
      </c>
      <c r="M117" s="462"/>
      <c r="N117" s="471"/>
      <c r="O117" s="20"/>
      <c r="P117" s="20"/>
      <c r="Q117" s="20"/>
    </row>
    <row r="118" spans="1:17" s="8" customFormat="1" ht="213" customHeight="1" x14ac:dyDescent="0.5">
      <c r="A118" s="459"/>
      <c r="B118" s="460"/>
      <c r="C118" s="461"/>
      <c r="D118" s="19" t="s">
        <v>24</v>
      </c>
      <c r="E118" s="27">
        <v>0</v>
      </c>
      <c r="F118" s="27">
        <v>0</v>
      </c>
      <c r="G118" s="27">
        <v>0</v>
      </c>
      <c r="H118" s="27">
        <v>0</v>
      </c>
      <c r="I118" s="37">
        <f t="shared" si="21"/>
        <v>0</v>
      </c>
      <c r="J118" s="30">
        <f t="shared" si="20"/>
        <v>0</v>
      </c>
      <c r="K118" s="30">
        <f t="shared" si="17"/>
        <v>0</v>
      </c>
      <c r="L118" s="30">
        <f t="shared" si="15"/>
        <v>0</v>
      </c>
      <c r="M118" s="462"/>
      <c r="N118" s="471"/>
      <c r="O118" s="20"/>
      <c r="P118" s="20"/>
      <c r="Q118" s="20"/>
    </row>
    <row r="119" spans="1:17" s="8" customFormat="1" ht="228" customHeight="1" x14ac:dyDescent="0.5">
      <c r="A119" s="459">
        <v>14</v>
      </c>
      <c r="B119" s="460" t="s">
        <v>45</v>
      </c>
      <c r="C119" s="461">
        <v>3</v>
      </c>
      <c r="D119" s="12" t="s">
        <v>17</v>
      </c>
      <c r="E119" s="25">
        <f>E120+E121+E122+E123+E125+E126</f>
        <v>5140.13</v>
      </c>
      <c r="F119" s="25">
        <f>F120+F121+F122+F123+F125+F126</f>
        <v>0</v>
      </c>
      <c r="G119" s="102">
        <f>G120+G121+G122+G123+G125+G126</f>
        <v>1467.49</v>
      </c>
      <c r="H119" s="25">
        <f>H120+H121+H122+H123+H125+H126</f>
        <v>0</v>
      </c>
      <c r="I119" s="26">
        <f t="shared" si="21"/>
        <v>0</v>
      </c>
      <c r="J119" s="25">
        <f t="shared" si="20"/>
        <v>0</v>
      </c>
      <c r="K119" s="25">
        <f>IF(F119=0,0,H119/F119*100)</f>
        <v>0</v>
      </c>
      <c r="L119" s="25">
        <f t="shared" si="15"/>
        <v>0</v>
      </c>
      <c r="M119" s="462">
        <v>6</v>
      </c>
      <c r="N119" s="463" t="s">
        <v>46</v>
      </c>
      <c r="O119" s="20"/>
      <c r="P119" s="20"/>
      <c r="Q119" s="20"/>
    </row>
    <row r="120" spans="1:17" s="8" customFormat="1" ht="147" customHeight="1" x14ac:dyDescent="0.5">
      <c r="A120" s="459"/>
      <c r="B120" s="460"/>
      <c r="C120" s="461"/>
      <c r="D120" s="16" t="s">
        <v>18</v>
      </c>
      <c r="E120" s="27">
        <v>0</v>
      </c>
      <c r="F120" s="27">
        <v>0</v>
      </c>
      <c r="G120" s="27">
        <v>0</v>
      </c>
      <c r="H120" s="28">
        <v>0</v>
      </c>
      <c r="I120" s="29">
        <f t="shared" si="21"/>
        <v>0</v>
      </c>
      <c r="J120" s="30">
        <f t="shared" si="20"/>
        <v>0</v>
      </c>
      <c r="K120" s="30">
        <f t="shared" ref="K120:K139" si="23">IF(H120=0,0,H120/F120*100)</f>
        <v>0</v>
      </c>
      <c r="L120" s="30">
        <f t="shared" si="15"/>
        <v>0</v>
      </c>
      <c r="M120" s="462"/>
      <c r="N120" s="464"/>
      <c r="O120" s="20"/>
      <c r="P120" s="20"/>
      <c r="Q120" s="20"/>
    </row>
    <row r="121" spans="1:17" s="8" customFormat="1" ht="169.5" customHeight="1" x14ac:dyDescent="0.5">
      <c r="A121" s="459"/>
      <c r="B121" s="460"/>
      <c r="C121" s="461"/>
      <c r="D121" s="16" t="s">
        <v>19</v>
      </c>
      <c r="E121" s="104">
        <v>2173</v>
      </c>
      <c r="F121" s="104">
        <v>0</v>
      </c>
      <c r="G121" s="104">
        <v>0</v>
      </c>
      <c r="H121" s="104">
        <v>0</v>
      </c>
      <c r="I121" s="29">
        <f t="shared" si="21"/>
        <v>0</v>
      </c>
      <c r="J121" s="30">
        <f t="shared" si="20"/>
        <v>0</v>
      </c>
      <c r="K121" s="30">
        <f t="shared" si="23"/>
        <v>0</v>
      </c>
      <c r="L121" s="30">
        <f t="shared" si="15"/>
        <v>0</v>
      </c>
      <c r="M121" s="462"/>
      <c r="N121" s="464"/>
      <c r="O121" s="20"/>
      <c r="P121" s="20"/>
      <c r="Q121" s="20"/>
    </row>
    <row r="122" spans="1:17" s="8" customFormat="1" ht="169.5" customHeight="1" x14ac:dyDescent="0.5">
      <c r="A122" s="459"/>
      <c r="B122" s="460"/>
      <c r="C122" s="461"/>
      <c r="D122" s="16" t="s">
        <v>20</v>
      </c>
      <c r="E122" s="104">
        <v>1467.49</v>
      </c>
      <c r="F122" s="104">
        <v>0</v>
      </c>
      <c r="G122" s="104">
        <v>1467.49</v>
      </c>
      <c r="H122" s="104">
        <v>0</v>
      </c>
      <c r="I122" s="29">
        <f t="shared" si="21"/>
        <v>0</v>
      </c>
      <c r="J122" s="30">
        <f t="shared" si="20"/>
        <v>0</v>
      </c>
      <c r="K122" s="30">
        <f t="shared" si="23"/>
        <v>0</v>
      </c>
      <c r="L122" s="30">
        <f t="shared" si="15"/>
        <v>0</v>
      </c>
      <c r="M122" s="462"/>
      <c r="N122" s="464"/>
      <c r="O122" s="20"/>
      <c r="P122" s="20"/>
      <c r="Q122" s="20"/>
    </row>
    <row r="123" spans="1:17" s="8" customFormat="1" ht="231" customHeight="1" x14ac:dyDescent="0.5">
      <c r="A123" s="459"/>
      <c r="B123" s="460"/>
      <c r="C123" s="461"/>
      <c r="D123" s="17" t="s">
        <v>21</v>
      </c>
      <c r="E123" s="32">
        <v>0</v>
      </c>
      <c r="F123" s="27">
        <v>0</v>
      </c>
      <c r="G123" s="27">
        <v>0</v>
      </c>
      <c r="H123" s="28">
        <v>0</v>
      </c>
      <c r="I123" s="29">
        <f t="shared" si="21"/>
        <v>0</v>
      </c>
      <c r="J123" s="30">
        <f t="shared" si="20"/>
        <v>0</v>
      </c>
      <c r="K123" s="30">
        <f t="shared" si="23"/>
        <v>0</v>
      </c>
      <c r="L123" s="30">
        <f t="shared" si="15"/>
        <v>0</v>
      </c>
      <c r="M123" s="462"/>
      <c r="N123" s="464"/>
      <c r="O123" s="20"/>
      <c r="P123" s="20"/>
      <c r="Q123" s="20"/>
    </row>
    <row r="124" spans="1:17" s="8" customFormat="1" ht="198" customHeight="1" x14ac:dyDescent="0.5">
      <c r="A124" s="459"/>
      <c r="B124" s="460"/>
      <c r="C124" s="461"/>
      <c r="D124" s="17" t="s">
        <v>22</v>
      </c>
      <c r="E124" s="32">
        <v>0</v>
      </c>
      <c r="F124" s="27">
        <v>0</v>
      </c>
      <c r="G124" s="27">
        <v>0</v>
      </c>
      <c r="H124" s="28">
        <v>0</v>
      </c>
      <c r="I124" s="29">
        <f t="shared" si="21"/>
        <v>0</v>
      </c>
      <c r="J124" s="30">
        <f t="shared" si="20"/>
        <v>0</v>
      </c>
      <c r="K124" s="30">
        <f t="shared" si="23"/>
        <v>0</v>
      </c>
      <c r="L124" s="30">
        <f t="shared" si="15"/>
        <v>0</v>
      </c>
      <c r="M124" s="462"/>
      <c r="N124" s="464"/>
      <c r="O124" s="20"/>
      <c r="P124" s="20"/>
      <c r="Q124" s="20"/>
    </row>
    <row r="125" spans="1:17" s="8" customFormat="1" ht="128.25" customHeight="1" x14ac:dyDescent="0.5">
      <c r="A125" s="459"/>
      <c r="B125" s="460"/>
      <c r="C125" s="461"/>
      <c r="D125" s="18" t="s">
        <v>23</v>
      </c>
      <c r="E125" s="27">
        <v>1499.64</v>
      </c>
      <c r="F125" s="27">
        <v>0</v>
      </c>
      <c r="G125" s="27">
        <v>0</v>
      </c>
      <c r="H125" s="28">
        <v>0</v>
      </c>
      <c r="I125" s="29">
        <f t="shared" si="21"/>
        <v>0</v>
      </c>
      <c r="J125" s="30">
        <f t="shared" si="20"/>
        <v>0</v>
      </c>
      <c r="K125" s="30">
        <f t="shared" si="23"/>
        <v>0</v>
      </c>
      <c r="L125" s="30">
        <f t="shared" si="15"/>
        <v>0</v>
      </c>
      <c r="M125" s="462"/>
      <c r="N125" s="464"/>
      <c r="O125" s="20"/>
      <c r="P125" s="20"/>
      <c r="Q125" s="20"/>
    </row>
    <row r="126" spans="1:17" s="8" customFormat="1" ht="128.25" customHeight="1" x14ac:dyDescent="0.5">
      <c r="A126" s="459"/>
      <c r="B126" s="460"/>
      <c r="C126" s="461"/>
      <c r="D126" s="19" t="s">
        <v>24</v>
      </c>
      <c r="E126" s="27">
        <v>0</v>
      </c>
      <c r="F126" s="27">
        <v>0</v>
      </c>
      <c r="G126" s="27">
        <v>0</v>
      </c>
      <c r="H126" s="28">
        <v>0</v>
      </c>
      <c r="I126" s="29">
        <f t="shared" si="21"/>
        <v>0</v>
      </c>
      <c r="J126" s="30">
        <f t="shared" si="20"/>
        <v>0</v>
      </c>
      <c r="K126" s="30">
        <f t="shared" si="23"/>
        <v>0</v>
      </c>
      <c r="L126" s="30">
        <f t="shared" si="15"/>
        <v>0</v>
      </c>
      <c r="M126" s="462"/>
      <c r="N126" s="464"/>
      <c r="O126" s="20"/>
      <c r="P126" s="20"/>
      <c r="Q126" s="20"/>
    </row>
    <row r="127" spans="1:17" s="8" customFormat="1" ht="219.75" customHeight="1" x14ac:dyDescent="0.5">
      <c r="A127" s="459">
        <v>15</v>
      </c>
      <c r="B127" s="460" t="s">
        <v>47</v>
      </c>
      <c r="C127" s="461">
        <v>5</v>
      </c>
      <c r="D127" s="12" t="s">
        <v>17</v>
      </c>
      <c r="E127" s="25">
        <f>E128+E129+E130+E133</f>
        <v>284146.49</v>
      </c>
      <c r="F127" s="25">
        <f>F128+F129+F130+F133</f>
        <v>0</v>
      </c>
      <c r="G127" s="25">
        <f>G128+G129+G130+G133</f>
        <v>57840.763209999997</v>
      </c>
      <c r="H127" s="25">
        <f>H128+H129+H130+H133</f>
        <v>13.931089999999999</v>
      </c>
      <c r="I127" s="61">
        <f t="shared" si="21"/>
        <v>13.931089999999999</v>
      </c>
      <c r="J127" s="46">
        <v>0</v>
      </c>
      <c r="K127" s="24">
        <v>0</v>
      </c>
      <c r="L127" s="46">
        <v>0</v>
      </c>
      <c r="M127" s="462">
        <v>7</v>
      </c>
      <c r="N127" s="465" t="s">
        <v>60</v>
      </c>
      <c r="O127" s="20"/>
      <c r="P127" s="20"/>
      <c r="Q127" s="20"/>
    </row>
    <row r="128" spans="1:17" s="8" customFormat="1" ht="128.25" customHeight="1" x14ac:dyDescent="0.5">
      <c r="A128" s="459"/>
      <c r="B128" s="460"/>
      <c r="C128" s="461"/>
      <c r="D128" s="16" t="s">
        <v>18</v>
      </c>
      <c r="E128" s="28">
        <v>0</v>
      </c>
      <c r="F128" s="28">
        <v>0</v>
      </c>
      <c r="G128" s="28">
        <v>0</v>
      </c>
      <c r="H128" s="28">
        <v>0</v>
      </c>
      <c r="I128" s="50">
        <f t="shared" si="21"/>
        <v>0</v>
      </c>
      <c r="J128" s="51">
        <f t="shared" si="20"/>
        <v>0</v>
      </c>
      <c r="K128" s="51">
        <f t="shared" si="23"/>
        <v>0</v>
      </c>
      <c r="L128" s="51">
        <v>0</v>
      </c>
      <c r="M128" s="462"/>
      <c r="N128" s="466"/>
      <c r="O128" s="20"/>
      <c r="P128" s="20"/>
      <c r="Q128" s="20"/>
    </row>
    <row r="129" spans="1:17" s="8" customFormat="1" ht="159" customHeight="1" x14ac:dyDescent="0.5">
      <c r="A129" s="459"/>
      <c r="B129" s="460"/>
      <c r="C129" s="461"/>
      <c r="D129" s="16" t="s">
        <v>19</v>
      </c>
      <c r="E129" s="107">
        <v>198907.7</v>
      </c>
      <c r="F129" s="107">
        <v>0</v>
      </c>
      <c r="G129" s="107">
        <v>0</v>
      </c>
      <c r="H129" s="108">
        <v>0</v>
      </c>
      <c r="I129" s="62">
        <f t="shared" si="21"/>
        <v>0</v>
      </c>
      <c r="J129" s="51">
        <f>IF(H129=0, ,H129/G129*100)</f>
        <v>0</v>
      </c>
      <c r="K129" s="51">
        <f t="shared" si="23"/>
        <v>0</v>
      </c>
      <c r="L129" s="51">
        <f t="shared" si="15"/>
        <v>0</v>
      </c>
      <c r="M129" s="462"/>
      <c r="N129" s="466"/>
      <c r="O129" s="20"/>
      <c r="P129" s="20"/>
      <c r="Q129" s="20"/>
    </row>
    <row r="130" spans="1:17" s="8" customFormat="1" ht="177" customHeight="1" x14ac:dyDescent="0.5">
      <c r="A130" s="459"/>
      <c r="B130" s="460"/>
      <c r="C130" s="461"/>
      <c r="D130" s="16" t="s">
        <v>20</v>
      </c>
      <c r="E130" s="107">
        <v>52738.79</v>
      </c>
      <c r="F130" s="109">
        <v>0</v>
      </c>
      <c r="G130" s="107">
        <v>57840.763209999997</v>
      </c>
      <c r="H130" s="107">
        <v>13.931089999999999</v>
      </c>
      <c r="I130" s="62">
        <f t="shared" si="21"/>
        <v>13.931089999999999</v>
      </c>
      <c r="J130" s="51">
        <v>0</v>
      </c>
      <c r="K130" s="51">
        <v>0</v>
      </c>
      <c r="L130" s="51">
        <v>0</v>
      </c>
      <c r="M130" s="462"/>
      <c r="N130" s="466"/>
      <c r="O130" s="20"/>
      <c r="P130" s="20"/>
      <c r="Q130" s="20"/>
    </row>
    <row r="131" spans="1:17" s="8" customFormat="1" ht="263.25" customHeight="1" x14ac:dyDescent="0.5">
      <c r="A131" s="459"/>
      <c r="B131" s="460"/>
      <c r="C131" s="461"/>
      <c r="D131" s="17" t="s">
        <v>21</v>
      </c>
      <c r="E131" s="105">
        <v>0</v>
      </c>
      <c r="F131" s="105">
        <v>0</v>
      </c>
      <c r="G131" s="105">
        <v>0</v>
      </c>
      <c r="H131" s="106">
        <v>0</v>
      </c>
      <c r="I131" s="52">
        <v>0</v>
      </c>
      <c r="J131" s="51">
        <f t="shared" si="20"/>
        <v>0</v>
      </c>
      <c r="K131" s="51">
        <f t="shared" si="23"/>
        <v>0</v>
      </c>
      <c r="L131" s="51">
        <f t="shared" si="15"/>
        <v>0</v>
      </c>
      <c r="M131" s="462"/>
      <c r="N131" s="466"/>
      <c r="O131" s="20"/>
      <c r="P131" s="20"/>
      <c r="Q131" s="20"/>
    </row>
    <row r="132" spans="1:17" s="8" customFormat="1" ht="201.75" customHeight="1" x14ac:dyDescent="0.5">
      <c r="A132" s="459"/>
      <c r="B132" s="460"/>
      <c r="C132" s="461"/>
      <c r="D132" s="17" t="s">
        <v>22</v>
      </c>
      <c r="E132" s="105">
        <v>0</v>
      </c>
      <c r="F132" s="105">
        <v>0</v>
      </c>
      <c r="G132" s="105">
        <v>0</v>
      </c>
      <c r="H132" s="106">
        <v>0</v>
      </c>
      <c r="I132" s="50">
        <f t="shared" ref="I132:I139" si="24">H132-F132</f>
        <v>0</v>
      </c>
      <c r="J132" s="51">
        <f t="shared" si="20"/>
        <v>0</v>
      </c>
      <c r="K132" s="51">
        <f>IF(H132=0,0,H132/F132*100)</f>
        <v>0</v>
      </c>
      <c r="L132" s="51">
        <f t="shared" si="15"/>
        <v>0</v>
      </c>
      <c r="M132" s="462"/>
      <c r="N132" s="466"/>
      <c r="O132" s="20"/>
      <c r="P132" s="20"/>
      <c r="Q132" s="20"/>
    </row>
    <row r="133" spans="1:17" s="8" customFormat="1" ht="172.5" customHeight="1" x14ac:dyDescent="0.5">
      <c r="A133" s="459"/>
      <c r="B133" s="460"/>
      <c r="C133" s="461"/>
      <c r="D133" s="18" t="s">
        <v>23</v>
      </c>
      <c r="E133" s="107">
        <v>32500</v>
      </c>
      <c r="F133" s="105">
        <v>0</v>
      </c>
      <c r="G133" s="105">
        <v>0</v>
      </c>
      <c r="H133" s="106">
        <v>0</v>
      </c>
      <c r="I133" s="53">
        <f>H133-F133</f>
        <v>0</v>
      </c>
      <c r="J133" s="51">
        <f t="shared" si="20"/>
        <v>0</v>
      </c>
      <c r="K133" s="51">
        <f>IF(H133=0,0,H133/F133*100)</f>
        <v>0</v>
      </c>
      <c r="L133" s="51">
        <f t="shared" si="15"/>
        <v>0</v>
      </c>
      <c r="M133" s="462"/>
      <c r="N133" s="466"/>
      <c r="O133" s="20"/>
      <c r="P133" s="20"/>
      <c r="Q133" s="20"/>
    </row>
    <row r="134" spans="1:17" s="8" customFormat="1" ht="128.25" customHeight="1" x14ac:dyDescent="0.5">
      <c r="A134" s="459"/>
      <c r="B134" s="460"/>
      <c r="C134" s="461"/>
      <c r="D134" s="19" t="s">
        <v>24</v>
      </c>
      <c r="E134" s="28">
        <v>0</v>
      </c>
      <c r="F134" s="28">
        <v>0</v>
      </c>
      <c r="G134" s="28">
        <v>0</v>
      </c>
      <c r="H134" s="28">
        <v>0</v>
      </c>
      <c r="I134" s="50">
        <f t="shared" si="24"/>
        <v>0</v>
      </c>
      <c r="J134" s="51">
        <f t="shared" si="20"/>
        <v>0</v>
      </c>
      <c r="K134" s="51">
        <f t="shared" si="23"/>
        <v>0</v>
      </c>
      <c r="L134" s="51">
        <f t="shared" si="15"/>
        <v>0</v>
      </c>
      <c r="M134" s="462"/>
      <c r="N134" s="466"/>
      <c r="O134" s="20"/>
      <c r="P134" s="20"/>
      <c r="Q134" s="20"/>
    </row>
    <row r="135" spans="1:17" s="8" customFormat="1" ht="280.5" customHeight="1" x14ac:dyDescent="0.5">
      <c r="A135" s="459">
        <v>16</v>
      </c>
      <c r="B135" s="460" t="s">
        <v>48</v>
      </c>
      <c r="C135" s="461">
        <v>2</v>
      </c>
      <c r="D135" s="12" t="s">
        <v>17</v>
      </c>
      <c r="E135" s="25">
        <f>E136+E137+E138+E139+E141</f>
        <v>61092.22221</v>
      </c>
      <c r="F135" s="25">
        <f>F136+F137+F138+F141</f>
        <v>3844.01296</v>
      </c>
      <c r="G135" s="25">
        <f>G136+G137+G138+G141</f>
        <v>49968.226299999995</v>
      </c>
      <c r="H135" s="25">
        <f>H136+H137+H138+H141</f>
        <v>4971.9859200000001</v>
      </c>
      <c r="I135" s="58">
        <f t="shared" si="24"/>
        <v>1127.9729600000001</v>
      </c>
      <c r="J135" s="25">
        <f t="shared" si="20"/>
        <v>9.9502949937608669</v>
      </c>
      <c r="K135" s="25">
        <f t="shared" si="23"/>
        <v>129.34363051679202</v>
      </c>
      <c r="L135" s="25">
        <f t="shared" ref="L135:L140" si="25">IF(H135=0,0,H135/E135*100)</f>
        <v>8.1384924956718159</v>
      </c>
      <c r="M135" s="462">
        <v>7</v>
      </c>
      <c r="N135" s="470" t="s">
        <v>61</v>
      </c>
      <c r="O135" s="20"/>
      <c r="P135" s="20"/>
      <c r="Q135" s="20"/>
    </row>
    <row r="136" spans="1:17" s="8" customFormat="1" ht="196.5" customHeight="1" x14ac:dyDescent="0.5">
      <c r="A136" s="459"/>
      <c r="B136" s="460"/>
      <c r="C136" s="461"/>
      <c r="D136" s="16" t="s">
        <v>18</v>
      </c>
      <c r="E136" s="47">
        <v>0</v>
      </c>
      <c r="F136" s="47">
        <v>0</v>
      </c>
      <c r="G136" s="47">
        <v>0</v>
      </c>
      <c r="H136" s="47">
        <v>0</v>
      </c>
      <c r="I136" s="37">
        <f t="shared" si="24"/>
        <v>0</v>
      </c>
      <c r="J136" s="30">
        <f t="shared" si="20"/>
        <v>0</v>
      </c>
      <c r="K136" s="30">
        <f t="shared" si="23"/>
        <v>0</v>
      </c>
      <c r="L136" s="30">
        <f t="shared" si="25"/>
        <v>0</v>
      </c>
      <c r="M136" s="462"/>
      <c r="N136" s="470"/>
      <c r="O136" s="20"/>
      <c r="P136" s="20"/>
      <c r="Q136" s="20"/>
    </row>
    <row r="137" spans="1:17" s="8" customFormat="1" ht="170.25" customHeight="1" x14ac:dyDescent="0.5">
      <c r="A137" s="459"/>
      <c r="B137" s="460"/>
      <c r="C137" s="461"/>
      <c r="D137" s="16" t="s">
        <v>19</v>
      </c>
      <c r="E137" s="47">
        <v>0</v>
      </c>
      <c r="F137" s="47">
        <v>0</v>
      </c>
      <c r="G137" s="47">
        <v>0</v>
      </c>
      <c r="H137" s="47">
        <v>0</v>
      </c>
      <c r="I137" s="37">
        <f t="shared" si="24"/>
        <v>0</v>
      </c>
      <c r="J137" s="30">
        <f t="shared" si="20"/>
        <v>0</v>
      </c>
      <c r="K137" s="30">
        <f t="shared" si="23"/>
        <v>0</v>
      </c>
      <c r="L137" s="30">
        <f t="shared" si="25"/>
        <v>0</v>
      </c>
      <c r="M137" s="462"/>
      <c r="N137" s="470"/>
      <c r="O137" s="20"/>
      <c r="P137" s="20"/>
      <c r="Q137" s="20"/>
    </row>
    <row r="138" spans="1:17" s="8" customFormat="1" ht="201" customHeight="1" x14ac:dyDescent="0.5">
      <c r="A138" s="459"/>
      <c r="B138" s="460"/>
      <c r="C138" s="461"/>
      <c r="D138" s="16" t="s">
        <v>20</v>
      </c>
      <c r="E138" s="101">
        <v>51606.409299999999</v>
      </c>
      <c r="F138" s="100">
        <v>3844.01296</v>
      </c>
      <c r="G138" s="100">
        <v>49968.226299999995</v>
      </c>
      <c r="H138" s="101">
        <v>4971.9859200000001</v>
      </c>
      <c r="I138" s="60">
        <f t="shared" si="24"/>
        <v>1127.9729600000001</v>
      </c>
      <c r="J138" s="30">
        <f>IF(H138=0, ,H138/G138*100)</f>
        <v>9.9502949937608669</v>
      </c>
      <c r="K138" s="30">
        <f t="shared" si="23"/>
        <v>129.34363051679202</v>
      </c>
      <c r="L138" s="30">
        <f t="shared" si="25"/>
        <v>9.6344349227955295</v>
      </c>
      <c r="M138" s="462"/>
      <c r="N138" s="470"/>
      <c r="O138" s="20"/>
      <c r="P138" s="20"/>
      <c r="Q138" s="20"/>
    </row>
    <row r="139" spans="1:17" s="8" customFormat="1" ht="217.5" customHeight="1" x14ac:dyDescent="0.5">
      <c r="A139" s="459"/>
      <c r="B139" s="460"/>
      <c r="C139" s="461"/>
      <c r="D139" s="17" t="s">
        <v>21</v>
      </c>
      <c r="E139" s="47">
        <v>0</v>
      </c>
      <c r="F139" s="47">
        <v>0</v>
      </c>
      <c r="G139" s="47">
        <v>0</v>
      </c>
      <c r="H139" s="47">
        <v>0</v>
      </c>
      <c r="I139" s="37">
        <f t="shared" si="24"/>
        <v>0</v>
      </c>
      <c r="J139" s="30">
        <f t="shared" si="20"/>
        <v>0</v>
      </c>
      <c r="K139" s="30">
        <f t="shared" si="23"/>
        <v>0</v>
      </c>
      <c r="L139" s="30">
        <f t="shared" si="25"/>
        <v>0</v>
      </c>
      <c r="M139" s="462"/>
      <c r="N139" s="470"/>
      <c r="O139" s="20"/>
      <c r="P139" s="20"/>
      <c r="Q139" s="20"/>
    </row>
    <row r="140" spans="1:17" s="8" customFormat="1" ht="174.75" customHeight="1" x14ac:dyDescent="0.5">
      <c r="A140" s="459"/>
      <c r="B140" s="460"/>
      <c r="C140" s="461"/>
      <c r="D140" s="17" t="s">
        <v>22</v>
      </c>
      <c r="E140" s="47">
        <v>0</v>
      </c>
      <c r="F140" s="47">
        <v>0</v>
      </c>
      <c r="G140" s="47">
        <v>0</v>
      </c>
      <c r="H140" s="47">
        <v>0</v>
      </c>
      <c r="I140" s="37">
        <v>0</v>
      </c>
      <c r="J140" s="30">
        <v>0</v>
      </c>
      <c r="K140" s="30">
        <v>0</v>
      </c>
      <c r="L140" s="30">
        <f t="shared" si="25"/>
        <v>0</v>
      </c>
      <c r="M140" s="462"/>
      <c r="N140" s="470"/>
      <c r="O140" s="20"/>
      <c r="P140" s="20"/>
      <c r="Q140" s="20"/>
    </row>
    <row r="141" spans="1:17" s="8" customFormat="1" ht="130.5" customHeight="1" x14ac:dyDescent="0.5">
      <c r="A141" s="459"/>
      <c r="B141" s="460"/>
      <c r="C141" s="461"/>
      <c r="D141" s="18" t="s">
        <v>23</v>
      </c>
      <c r="E141" s="35">
        <v>9485.8129100000006</v>
      </c>
      <c r="F141" s="47">
        <v>0</v>
      </c>
      <c r="G141" s="47">
        <v>0</v>
      </c>
      <c r="H141" s="47">
        <v>0</v>
      </c>
      <c r="I141" s="37">
        <f>H141-F141</f>
        <v>0</v>
      </c>
      <c r="J141" s="30">
        <f t="shared" ref="J141:J175" si="26">IF(H141=0, ,H141/G141*100)</f>
        <v>0</v>
      </c>
      <c r="K141" s="30">
        <f t="shared" ref="K141:K175" si="27">IF(H141=0,0,H141/F141*100)</f>
        <v>0</v>
      </c>
      <c r="L141" s="30">
        <f>IF(H141=0,0,H141/#REF!*100)</f>
        <v>0</v>
      </c>
      <c r="M141" s="462"/>
      <c r="N141" s="470"/>
      <c r="O141" s="20"/>
      <c r="P141" s="20"/>
      <c r="Q141" s="20"/>
    </row>
    <row r="142" spans="1:17" s="8" customFormat="1" ht="130.5" customHeight="1" x14ac:dyDescent="0.5">
      <c r="A142" s="459"/>
      <c r="B142" s="460"/>
      <c r="C142" s="461"/>
      <c r="D142" s="19" t="s">
        <v>24</v>
      </c>
      <c r="E142" s="56">
        <v>0</v>
      </c>
      <c r="F142" s="27">
        <v>0</v>
      </c>
      <c r="G142" s="27">
        <v>0</v>
      </c>
      <c r="H142" s="27">
        <v>0</v>
      </c>
      <c r="I142" s="37">
        <v>0</v>
      </c>
      <c r="J142" s="30">
        <f t="shared" si="26"/>
        <v>0</v>
      </c>
      <c r="K142" s="30">
        <f t="shared" si="27"/>
        <v>0</v>
      </c>
      <c r="L142" s="30">
        <f>IF(H142=0,0,H142/E141*100)</f>
        <v>0</v>
      </c>
      <c r="M142" s="462"/>
      <c r="N142" s="470"/>
      <c r="O142" s="20"/>
      <c r="P142" s="20"/>
      <c r="Q142" s="20"/>
    </row>
    <row r="143" spans="1:17" s="8" customFormat="1" ht="160.5" customHeight="1" x14ac:dyDescent="0.5">
      <c r="A143" s="459">
        <v>17</v>
      </c>
      <c r="B143" s="467" t="s">
        <v>57</v>
      </c>
      <c r="C143" s="461">
        <v>6</v>
      </c>
      <c r="D143" s="12" t="s">
        <v>17</v>
      </c>
      <c r="E143" s="25">
        <f>E144+E145+E146+E147+E149</f>
        <v>542141.01457</v>
      </c>
      <c r="F143" s="25">
        <f>F144+F145+F146+F147+F149</f>
        <v>51312.608699999997</v>
      </c>
      <c r="G143" s="25">
        <f>G144+G145+G146+G147+G149</f>
        <v>407936.42057000002</v>
      </c>
      <c r="H143" s="25">
        <f>H144+H145+H146+H147+H149</f>
        <v>47402.49914</v>
      </c>
      <c r="I143" s="58">
        <f t="shared" ref="I143:I154" si="28">H143-F143</f>
        <v>-3910.1095599999971</v>
      </c>
      <c r="J143" s="25">
        <f t="shared" si="26"/>
        <v>11.620070371202845</v>
      </c>
      <c r="K143" s="25">
        <f t="shared" si="27"/>
        <v>92.379826987825709</v>
      </c>
      <c r="L143" s="25">
        <f t="shared" ref="L143:L182" si="29">IF(H143=0,0,H143/E143*100)</f>
        <v>8.7435736950463649</v>
      </c>
      <c r="M143" s="462">
        <v>10</v>
      </c>
      <c r="N143" s="463" t="s">
        <v>49</v>
      </c>
      <c r="O143" s="20"/>
      <c r="P143" s="20"/>
      <c r="Q143" s="20"/>
    </row>
    <row r="144" spans="1:17" s="8" customFormat="1" ht="130.5" customHeight="1" x14ac:dyDescent="0.5">
      <c r="A144" s="459"/>
      <c r="B144" s="467"/>
      <c r="C144" s="461"/>
      <c r="D144" s="16" t="s">
        <v>18</v>
      </c>
      <c r="E144" s="47">
        <v>0</v>
      </c>
      <c r="F144" s="47">
        <v>0</v>
      </c>
      <c r="G144" s="47">
        <v>0</v>
      </c>
      <c r="H144" s="47">
        <v>0</v>
      </c>
      <c r="I144" s="38">
        <f t="shared" si="28"/>
        <v>0</v>
      </c>
      <c r="J144" s="39">
        <f t="shared" si="26"/>
        <v>0</v>
      </c>
      <c r="K144" s="39">
        <f t="shared" si="27"/>
        <v>0</v>
      </c>
      <c r="L144" s="39">
        <f t="shared" si="29"/>
        <v>0</v>
      </c>
      <c r="M144" s="462"/>
      <c r="N144" s="464"/>
      <c r="O144" s="20"/>
      <c r="P144" s="20"/>
      <c r="Q144" s="20"/>
    </row>
    <row r="145" spans="1:17" s="8" customFormat="1" ht="205.5" customHeight="1" x14ac:dyDescent="0.5">
      <c r="A145" s="459"/>
      <c r="B145" s="467"/>
      <c r="C145" s="461"/>
      <c r="D145" s="16" t="s">
        <v>19</v>
      </c>
      <c r="E145" s="126">
        <v>131270.39999999999</v>
      </c>
      <c r="F145" s="126">
        <v>8751.3379999999997</v>
      </c>
      <c r="G145" s="126">
        <v>6002.7</v>
      </c>
      <c r="H145" s="126">
        <v>6002.7</v>
      </c>
      <c r="I145" s="38">
        <f t="shared" si="28"/>
        <v>-2748.6379999999999</v>
      </c>
      <c r="J145" s="103">
        <f t="shared" si="26"/>
        <v>100</v>
      </c>
      <c r="K145" s="103">
        <f t="shared" si="27"/>
        <v>68.591797048634163</v>
      </c>
      <c r="L145" s="103">
        <f t="shared" si="29"/>
        <v>4.5727749744039787</v>
      </c>
      <c r="M145" s="462"/>
      <c r="N145" s="464"/>
      <c r="O145" s="20"/>
      <c r="P145" s="20"/>
      <c r="Q145" s="20"/>
    </row>
    <row r="146" spans="1:17" s="8" customFormat="1" ht="179.25" customHeight="1" x14ac:dyDescent="0.5">
      <c r="A146" s="459"/>
      <c r="B146" s="467"/>
      <c r="C146" s="461"/>
      <c r="D146" s="16" t="s">
        <v>20</v>
      </c>
      <c r="E146" s="126">
        <v>402698.02457000001</v>
      </c>
      <c r="F146" s="126">
        <v>42561.270700000001</v>
      </c>
      <c r="G146" s="126">
        <v>401933.72057</v>
      </c>
      <c r="H146" s="126">
        <v>41399.799140000003</v>
      </c>
      <c r="I146" s="60">
        <f t="shared" si="28"/>
        <v>-1161.4715599999981</v>
      </c>
      <c r="J146" s="103">
        <f t="shared" si="26"/>
        <v>10.300155727488878</v>
      </c>
      <c r="K146" s="103">
        <f t="shared" si="27"/>
        <v>97.271059954514001</v>
      </c>
      <c r="L146" s="103">
        <f t="shared" si="29"/>
        <v>10.280606462921343</v>
      </c>
      <c r="M146" s="462"/>
      <c r="N146" s="464"/>
      <c r="O146" s="20"/>
      <c r="P146" s="20"/>
      <c r="Q146" s="20"/>
    </row>
    <row r="147" spans="1:17" s="8" customFormat="1" ht="221.25" customHeight="1" x14ac:dyDescent="0.5">
      <c r="A147" s="459"/>
      <c r="B147" s="467"/>
      <c r="C147" s="461"/>
      <c r="D147" s="17" t="s">
        <v>21</v>
      </c>
      <c r="E147" s="47">
        <v>0</v>
      </c>
      <c r="F147" s="47">
        <v>0</v>
      </c>
      <c r="G147" s="47">
        <v>0</v>
      </c>
      <c r="H147" s="47">
        <v>0</v>
      </c>
      <c r="I147" s="38">
        <f t="shared" si="28"/>
        <v>0</v>
      </c>
      <c r="J147" s="39">
        <f t="shared" si="26"/>
        <v>0</v>
      </c>
      <c r="K147" s="39">
        <f t="shared" si="27"/>
        <v>0</v>
      </c>
      <c r="L147" s="39">
        <f t="shared" si="29"/>
        <v>0</v>
      </c>
      <c r="M147" s="462"/>
      <c r="N147" s="464"/>
      <c r="O147" s="20"/>
      <c r="P147" s="20"/>
      <c r="Q147" s="20"/>
    </row>
    <row r="148" spans="1:17" s="8" customFormat="1" ht="195.75" customHeight="1" x14ac:dyDescent="0.5">
      <c r="A148" s="459"/>
      <c r="B148" s="467"/>
      <c r="C148" s="461"/>
      <c r="D148" s="17" t="s">
        <v>22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62"/>
      <c r="N148" s="464"/>
      <c r="O148" s="20"/>
      <c r="P148" s="20"/>
      <c r="Q148" s="20"/>
    </row>
    <row r="149" spans="1:17" s="8" customFormat="1" ht="130.5" customHeight="1" x14ac:dyDescent="0.5">
      <c r="A149" s="459"/>
      <c r="B149" s="467"/>
      <c r="C149" s="461"/>
      <c r="D149" s="18" t="s">
        <v>23</v>
      </c>
      <c r="E149" s="126">
        <v>8172.59</v>
      </c>
      <c r="F149" s="47">
        <v>0</v>
      </c>
      <c r="G149" s="47">
        <v>0</v>
      </c>
      <c r="H149" s="47">
        <v>0</v>
      </c>
      <c r="I149" s="36">
        <f t="shared" si="28"/>
        <v>0</v>
      </c>
      <c r="J149" s="39">
        <f t="shared" si="26"/>
        <v>0</v>
      </c>
      <c r="K149" s="39">
        <f t="shared" si="27"/>
        <v>0</v>
      </c>
      <c r="L149" s="39">
        <f t="shared" si="29"/>
        <v>0</v>
      </c>
      <c r="M149" s="462"/>
      <c r="N149" s="464"/>
      <c r="O149" s="20"/>
      <c r="P149" s="20"/>
      <c r="Q149" s="20"/>
    </row>
    <row r="150" spans="1:17" s="8" customFormat="1" ht="130.5" customHeight="1" x14ac:dyDescent="0.5">
      <c r="A150" s="459"/>
      <c r="B150" s="467"/>
      <c r="C150" s="461"/>
      <c r="D150" s="19" t="s">
        <v>24</v>
      </c>
      <c r="E150" s="47">
        <v>0</v>
      </c>
      <c r="F150" s="47">
        <v>0</v>
      </c>
      <c r="G150" s="47">
        <v>0</v>
      </c>
      <c r="H150" s="47">
        <v>0</v>
      </c>
      <c r="I150" s="38">
        <f t="shared" si="28"/>
        <v>0</v>
      </c>
      <c r="J150" s="39">
        <f t="shared" si="26"/>
        <v>0</v>
      </c>
      <c r="K150" s="39">
        <f t="shared" si="27"/>
        <v>0</v>
      </c>
      <c r="L150" s="39">
        <f t="shared" si="29"/>
        <v>0</v>
      </c>
      <c r="M150" s="462"/>
      <c r="N150" s="464"/>
      <c r="O150" s="20"/>
      <c r="P150" s="20"/>
      <c r="Q150" s="20"/>
    </row>
    <row r="151" spans="1:17" s="8" customFormat="1" ht="204.75" customHeight="1" x14ac:dyDescent="0.5">
      <c r="A151" s="459">
        <v>18</v>
      </c>
      <c r="B151" s="460" t="s">
        <v>50</v>
      </c>
      <c r="C151" s="461">
        <v>3</v>
      </c>
      <c r="D151" s="12" t="s">
        <v>17</v>
      </c>
      <c r="E151" s="25">
        <f>E152+E153+E154+E155+E157</f>
        <v>4275.1000000000004</v>
      </c>
      <c r="F151" s="25">
        <f>F152+F153+F154+F155+F157</f>
        <v>286.23146000000003</v>
      </c>
      <c r="G151" s="25">
        <f>G152+G153+G154+G155+G157</f>
        <v>309</v>
      </c>
      <c r="H151" s="25">
        <f>H152+H153+H154+H155+H157</f>
        <v>253.28263000000001</v>
      </c>
      <c r="I151" s="33">
        <f t="shared" si="28"/>
        <v>-32.948830000000015</v>
      </c>
      <c r="J151" s="25">
        <f t="shared" si="26"/>
        <v>81.968488673139163</v>
      </c>
      <c r="K151" s="25">
        <f t="shared" si="27"/>
        <v>88.488746135732242</v>
      </c>
      <c r="L151" s="25">
        <f t="shared" si="29"/>
        <v>5.9246012958761192</v>
      </c>
      <c r="M151" s="462">
        <v>4</v>
      </c>
      <c r="N151" s="468" t="s">
        <v>62</v>
      </c>
      <c r="O151" s="20"/>
      <c r="P151" s="20"/>
      <c r="Q151" s="20"/>
    </row>
    <row r="152" spans="1:17" s="8" customFormat="1" ht="149.25" customHeight="1" x14ac:dyDescent="0.5">
      <c r="A152" s="459"/>
      <c r="B152" s="460"/>
      <c r="C152" s="461"/>
      <c r="D152" s="16" t="s">
        <v>18</v>
      </c>
      <c r="E152" s="27">
        <v>0</v>
      </c>
      <c r="F152" s="27">
        <v>0</v>
      </c>
      <c r="G152" s="27">
        <v>0</v>
      </c>
      <c r="H152" s="27">
        <v>0</v>
      </c>
      <c r="I152" s="38">
        <v>0</v>
      </c>
      <c r="J152" s="27">
        <f t="shared" si="26"/>
        <v>0</v>
      </c>
      <c r="K152" s="27">
        <f t="shared" si="27"/>
        <v>0</v>
      </c>
      <c r="L152" s="27">
        <f t="shared" si="29"/>
        <v>0</v>
      </c>
      <c r="M152" s="462"/>
      <c r="N152" s="469"/>
      <c r="O152" s="20"/>
      <c r="P152" s="20"/>
      <c r="Q152" s="20"/>
    </row>
    <row r="153" spans="1:17" s="8" customFormat="1" ht="157.5" customHeight="1" x14ac:dyDescent="0.5">
      <c r="A153" s="459"/>
      <c r="B153" s="460"/>
      <c r="C153" s="461"/>
      <c r="D153" s="16" t="s">
        <v>19</v>
      </c>
      <c r="E153" s="54">
        <v>4003.1000000000004</v>
      </c>
      <c r="F153" s="77">
        <v>286.23146000000003</v>
      </c>
      <c r="G153" s="54">
        <v>287</v>
      </c>
      <c r="H153" s="54">
        <v>253.28263000000001</v>
      </c>
      <c r="I153" s="36">
        <f t="shared" si="28"/>
        <v>-32.948830000000015</v>
      </c>
      <c r="J153" s="48">
        <f t="shared" si="26"/>
        <v>88.251787456445996</v>
      </c>
      <c r="K153" s="48">
        <f t="shared" si="27"/>
        <v>88.488746135732242</v>
      </c>
      <c r="L153" s="48">
        <f t="shared" si="29"/>
        <v>6.3271621992955458</v>
      </c>
      <c r="M153" s="462"/>
      <c r="N153" s="469"/>
      <c r="O153" s="20"/>
      <c r="P153" s="20"/>
      <c r="Q153" s="20"/>
    </row>
    <row r="154" spans="1:17" s="8" customFormat="1" ht="138.75" customHeight="1" x14ac:dyDescent="0.5">
      <c r="A154" s="459"/>
      <c r="B154" s="460"/>
      <c r="C154" s="461"/>
      <c r="D154" s="16" t="s">
        <v>20</v>
      </c>
      <c r="E154" s="54">
        <v>22</v>
      </c>
      <c r="F154" s="77">
        <v>0</v>
      </c>
      <c r="G154" s="54">
        <v>22</v>
      </c>
      <c r="H154" s="54">
        <v>0</v>
      </c>
      <c r="I154" s="36">
        <f t="shared" si="28"/>
        <v>0</v>
      </c>
      <c r="J154" s="48">
        <f t="shared" si="26"/>
        <v>0</v>
      </c>
      <c r="K154" s="48">
        <f t="shared" si="27"/>
        <v>0</v>
      </c>
      <c r="L154" s="48">
        <f t="shared" si="29"/>
        <v>0</v>
      </c>
      <c r="M154" s="462"/>
      <c r="N154" s="469"/>
      <c r="O154" s="20"/>
      <c r="P154" s="20"/>
      <c r="Q154" s="20"/>
    </row>
    <row r="155" spans="1:17" s="8" customFormat="1" ht="234" customHeight="1" x14ac:dyDescent="0.5">
      <c r="A155" s="459"/>
      <c r="B155" s="460"/>
      <c r="C155" s="461"/>
      <c r="D155" s="17" t="s">
        <v>21</v>
      </c>
      <c r="E155" s="77">
        <v>0</v>
      </c>
      <c r="F155" s="77">
        <v>0</v>
      </c>
      <c r="G155" s="77">
        <v>0</v>
      </c>
      <c r="H155" s="77">
        <v>0</v>
      </c>
      <c r="I155" s="42">
        <v>0</v>
      </c>
      <c r="J155" s="48">
        <f t="shared" si="26"/>
        <v>0</v>
      </c>
      <c r="K155" s="27">
        <f t="shared" si="27"/>
        <v>0</v>
      </c>
      <c r="L155" s="27">
        <f t="shared" si="29"/>
        <v>0</v>
      </c>
      <c r="M155" s="462"/>
      <c r="N155" s="469"/>
      <c r="O155" s="20"/>
      <c r="P155" s="20"/>
      <c r="Q155" s="20"/>
    </row>
    <row r="156" spans="1:17" s="8" customFormat="1" ht="204" customHeight="1" x14ac:dyDescent="0.5">
      <c r="A156" s="459"/>
      <c r="B156" s="460"/>
      <c r="C156" s="461"/>
      <c r="D156" s="17" t="s">
        <v>22</v>
      </c>
      <c r="E156" s="77">
        <v>0</v>
      </c>
      <c r="F156" s="77">
        <v>0</v>
      </c>
      <c r="G156" s="77">
        <v>0</v>
      </c>
      <c r="H156" s="77">
        <v>0</v>
      </c>
      <c r="I156" s="42">
        <v>0</v>
      </c>
      <c r="J156" s="48">
        <f t="shared" si="26"/>
        <v>0</v>
      </c>
      <c r="K156" s="27">
        <f t="shared" si="27"/>
        <v>0</v>
      </c>
      <c r="L156" s="27">
        <f t="shared" si="29"/>
        <v>0</v>
      </c>
      <c r="M156" s="462"/>
      <c r="N156" s="469"/>
      <c r="O156" s="20"/>
      <c r="P156" s="20"/>
      <c r="Q156" s="20"/>
    </row>
    <row r="157" spans="1:17" s="8" customFormat="1" ht="157.5" customHeight="1" x14ac:dyDescent="0.5">
      <c r="A157" s="459"/>
      <c r="B157" s="460"/>
      <c r="C157" s="461"/>
      <c r="D157" s="18" t="s">
        <v>23</v>
      </c>
      <c r="E157" s="77">
        <v>250</v>
      </c>
      <c r="F157" s="77">
        <v>0</v>
      </c>
      <c r="G157" s="77">
        <v>0</v>
      </c>
      <c r="H157" s="77">
        <v>0</v>
      </c>
      <c r="I157" s="49">
        <v>0</v>
      </c>
      <c r="J157" s="48">
        <f t="shared" si="26"/>
        <v>0</v>
      </c>
      <c r="K157" s="48">
        <f t="shared" si="27"/>
        <v>0</v>
      </c>
      <c r="L157" s="48">
        <f t="shared" si="29"/>
        <v>0</v>
      </c>
      <c r="M157" s="462"/>
      <c r="N157" s="469"/>
      <c r="O157" s="20"/>
      <c r="P157" s="20"/>
      <c r="Q157" s="20"/>
    </row>
    <row r="158" spans="1:17" s="8" customFormat="1" ht="131.25" customHeight="1" x14ac:dyDescent="0.5">
      <c r="A158" s="459"/>
      <c r="B158" s="460"/>
      <c r="C158" s="461"/>
      <c r="D158" s="19" t="s">
        <v>24</v>
      </c>
      <c r="E158" s="27">
        <v>0</v>
      </c>
      <c r="F158" s="27">
        <v>0</v>
      </c>
      <c r="G158" s="27">
        <v>0</v>
      </c>
      <c r="H158" s="27">
        <v>0</v>
      </c>
      <c r="I158" s="42">
        <v>0</v>
      </c>
      <c r="J158" s="27">
        <f t="shared" si="26"/>
        <v>0</v>
      </c>
      <c r="K158" s="27">
        <f t="shared" si="27"/>
        <v>0</v>
      </c>
      <c r="L158" s="27">
        <f t="shared" si="29"/>
        <v>0</v>
      </c>
      <c r="M158" s="462"/>
      <c r="N158" s="469"/>
      <c r="O158" s="20"/>
      <c r="P158" s="20"/>
      <c r="Q158" s="20"/>
    </row>
    <row r="159" spans="1:17" s="8" customFormat="1" ht="176.25" customHeight="1" x14ac:dyDescent="0.5">
      <c r="A159" s="459">
        <v>19</v>
      </c>
      <c r="B159" s="460" t="s">
        <v>51</v>
      </c>
      <c r="C159" s="461">
        <v>3</v>
      </c>
      <c r="D159" s="12" t="s">
        <v>17</v>
      </c>
      <c r="E159" s="25">
        <f>E160+E161+E162+E165</f>
        <v>84995.5</v>
      </c>
      <c r="F159" s="25">
        <f>F160+F161+F162+F165</f>
        <v>2895.1353199999999</v>
      </c>
      <c r="G159" s="25">
        <f>G160+G161+G162+G165</f>
        <v>3317.1000000000004</v>
      </c>
      <c r="H159" s="25">
        <f>H160+H161+H162+H165</f>
        <v>2356.3499299999999</v>
      </c>
      <c r="I159" s="58">
        <f t="shared" ref="I159:I185" si="30">H159-F159</f>
        <v>-538.78539000000001</v>
      </c>
      <c r="J159" s="25">
        <f t="shared" si="26"/>
        <v>71.03644538904463</v>
      </c>
      <c r="K159" s="25">
        <f t="shared" si="27"/>
        <v>81.389975581521341</v>
      </c>
      <c r="L159" s="25">
        <f t="shared" si="29"/>
        <v>2.7723231582848502</v>
      </c>
      <c r="M159" s="462">
        <v>4</v>
      </c>
      <c r="N159" s="463" t="s">
        <v>52</v>
      </c>
      <c r="O159" s="20"/>
      <c r="P159" s="20"/>
      <c r="Q159" s="20"/>
    </row>
    <row r="160" spans="1:17" s="8" customFormat="1" ht="165" customHeight="1" x14ac:dyDescent="0.5">
      <c r="A160" s="459"/>
      <c r="B160" s="460"/>
      <c r="C160" s="461"/>
      <c r="D160" s="16" t="s">
        <v>18</v>
      </c>
      <c r="E160" s="32">
        <v>0</v>
      </c>
      <c r="F160" s="32">
        <v>0</v>
      </c>
      <c r="G160" s="32">
        <v>0</v>
      </c>
      <c r="H160" s="32">
        <v>0</v>
      </c>
      <c r="I160" s="43">
        <f t="shared" si="30"/>
        <v>0</v>
      </c>
      <c r="J160" s="30">
        <f t="shared" si="26"/>
        <v>0</v>
      </c>
      <c r="K160" s="30">
        <f t="shared" si="27"/>
        <v>0</v>
      </c>
      <c r="L160" s="30">
        <f t="shared" si="29"/>
        <v>0</v>
      </c>
      <c r="M160" s="462"/>
      <c r="N160" s="464"/>
      <c r="O160" s="20"/>
      <c r="P160" s="20"/>
      <c r="Q160" s="20"/>
    </row>
    <row r="161" spans="1:17" s="8" customFormat="1" ht="162" customHeight="1" x14ac:dyDescent="0.5">
      <c r="A161" s="459"/>
      <c r="B161" s="460"/>
      <c r="C161" s="461"/>
      <c r="D161" s="16" t="s">
        <v>19</v>
      </c>
      <c r="E161" s="110">
        <v>84575.5</v>
      </c>
      <c r="F161" s="111">
        <v>2895.1353199999999</v>
      </c>
      <c r="G161" s="110">
        <v>2897.1000000000004</v>
      </c>
      <c r="H161" s="111">
        <v>2356.3499299999999</v>
      </c>
      <c r="I161" s="45">
        <f t="shared" si="30"/>
        <v>-538.78539000000001</v>
      </c>
      <c r="J161" s="30">
        <f t="shared" si="26"/>
        <v>81.334780642711664</v>
      </c>
      <c r="K161" s="30">
        <f t="shared" si="27"/>
        <v>81.389975581521341</v>
      </c>
      <c r="L161" s="30">
        <f t="shared" si="29"/>
        <v>2.7860904517265634</v>
      </c>
      <c r="M161" s="462"/>
      <c r="N161" s="464"/>
      <c r="O161" s="20"/>
      <c r="P161" s="20"/>
      <c r="Q161" s="20"/>
    </row>
    <row r="162" spans="1:17" s="8" customFormat="1" ht="131.25" customHeight="1" x14ac:dyDescent="0.5">
      <c r="A162" s="459"/>
      <c r="B162" s="460"/>
      <c r="C162" s="461"/>
      <c r="D162" s="16" t="s">
        <v>20</v>
      </c>
      <c r="E162" s="110">
        <v>420</v>
      </c>
      <c r="F162" s="110">
        <v>0</v>
      </c>
      <c r="G162" s="110">
        <v>420</v>
      </c>
      <c r="H162" s="112">
        <v>0</v>
      </c>
      <c r="I162" s="49">
        <f t="shared" si="30"/>
        <v>0</v>
      </c>
      <c r="J162" s="30">
        <f t="shared" si="26"/>
        <v>0</v>
      </c>
      <c r="K162" s="30">
        <f t="shared" si="27"/>
        <v>0</v>
      </c>
      <c r="L162" s="30">
        <f t="shared" si="29"/>
        <v>0</v>
      </c>
      <c r="M162" s="462"/>
      <c r="N162" s="464"/>
      <c r="O162" s="20"/>
      <c r="P162" s="20"/>
      <c r="Q162" s="20"/>
    </row>
    <row r="163" spans="1:17" s="8" customFormat="1" ht="245.25" customHeight="1" x14ac:dyDescent="0.5">
      <c r="A163" s="459"/>
      <c r="B163" s="460"/>
      <c r="C163" s="461"/>
      <c r="D163" s="17" t="s">
        <v>21</v>
      </c>
      <c r="E163" s="32">
        <v>0</v>
      </c>
      <c r="F163" s="32">
        <v>0</v>
      </c>
      <c r="G163" s="32">
        <v>0</v>
      </c>
      <c r="H163" s="32">
        <v>0</v>
      </c>
      <c r="I163" s="43">
        <f t="shared" si="30"/>
        <v>0</v>
      </c>
      <c r="J163" s="30">
        <f t="shared" si="26"/>
        <v>0</v>
      </c>
      <c r="K163" s="30">
        <f t="shared" si="27"/>
        <v>0</v>
      </c>
      <c r="L163" s="30">
        <f t="shared" si="29"/>
        <v>0</v>
      </c>
      <c r="M163" s="462"/>
      <c r="N163" s="464"/>
      <c r="O163" s="20"/>
      <c r="P163" s="20"/>
      <c r="Q163" s="20"/>
    </row>
    <row r="164" spans="1:17" s="8" customFormat="1" ht="191.25" customHeight="1" x14ac:dyDescent="0.5">
      <c r="A164" s="459"/>
      <c r="B164" s="460"/>
      <c r="C164" s="461"/>
      <c r="D164" s="17" t="s">
        <v>22</v>
      </c>
      <c r="E164" s="32">
        <v>0</v>
      </c>
      <c r="F164" s="32">
        <v>0</v>
      </c>
      <c r="G164" s="32">
        <v>0</v>
      </c>
      <c r="H164" s="32">
        <v>0</v>
      </c>
      <c r="I164" s="43">
        <f t="shared" si="30"/>
        <v>0</v>
      </c>
      <c r="J164" s="30">
        <f t="shared" si="26"/>
        <v>0</v>
      </c>
      <c r="K164" s="30">
        <f t="shared" si="27"/>
        <v>0</v>
      </c>
      <c r="L164" s="30">
        <f t="shared" si="29"/>
        <v>0</v>
      </c>
      <c r="M164" s="462"/>
      <c r="N164" s="464"/>
      <c r="O164" s="20"/>
      <c r="P164" s="20"/>
      <c r="Q164" s="20"/>
    </row>
    <row r="165" spans="1:17" s="8" customFormat="1" ht="131.25" customHeight="1" x14ac:dyDescent="0.5">
      <c r="A165" s="459"/>
      <c r="B165" s="460"/>
      <c r="C165" s="461"/>
      <c r="D165" s="18" t="s">
        <v>23</v>
      </c>
      <c r="E165" s="27">
        <v>0</v>
      </c>
      <c r="F165" s="27">
        <v>0</v>
      </c>
      <c r="G165" s="27">
        <v>0</v>
      </c>
      <c r="H165" s="27">
        <v>0</v>
      </c>
      <c r="I165" s="49">
        <f t="shared" si="30"/>
        <v>0</v>
      </c>
      <c r="J165" s="30">
        <f t="shared" si="26"/>
        <v>0</v>
      </c>
      <c r="K165" s="30">
        <f t="shared" si="27"/>
        <v>0</v>
      </c>
      <c r="L165" s="30">
        <f t="shared" si="29"/>
        <v>0</v>
      </c>
      <c r="M165" s="462"/>
      <c r="N165" s="464"/>
      <c r="O165" s="20"/>
      <c r="P165" s="20"/>
      <c r="Q165" s="20"/>
    </row>
    <row r="166" spans="1:17" s="8" customFormat="1" ht="131.25" customHeight="1" x14ac:dyDescent="0.5">
      <c r="A166" s="459"/>
      <c r="B166" s="460"/>
      <c r="C166" s="461"/>
      <c r="D166" s="19" t="s">
        <v>24</v>
      </c>
      <c r="E166" s="27">
        <v>0</v>
      </c>
      <c r="F166" s="27">
        <v>0</v>
      </c>
      <c r="G166" s="27">
        <v>0</v>
      </c>
      <c r="H166" s="27">
        <v>0</v>
      </c>
      <c r="I166" s="43">
        <f t="shared" si="30"/>
        <v>0</v>
      </c>
      <c r="J166" s="30">
        <f t="shared" si="26"/>
        <v>0</v>
      </c>
      <c r="K166" s="30">
        <f t="shared" si="27"/>
        <v>0</v>
      </c>
      <c r="L166" s="30">
        <f t="shared" si="29"/>
        <v>0</v>
      </c>
      <c r="M166" s="462"/>
      <c r="N166" s="464"/>
      <c r="O166" s="20"/>
      <c r="P166" s="20"/>
      <c r="Q166" s="20"/>
    </row>
    <row r="167" spans="1:17" s="8" customFormat="1" ht="222.75" customHeight="1" x14ac:dyDescent="0.5">
      <c r="A167" s="459">
        <v>20</v>
      </c>
      <c r="B167" s="460" t="s">
        <v>53</v>
      </c>
      <c r="C167" s="461">
        <v>10</v>
      </c>
      <c r="D167" s="12" t="s">
        <v>17</v>
      </c>
      <c r="E167" s="25">
        <f>E168+E169+E170+E171+E173</f>
        <v>474504.5723</v>
      </c>
      <c r="F167" s="25">
        <f>F168+F169+F170+F171+F173</f>
        <v>32151.764370000001</v>
      </c>
      <c r="G167" s="25">
        <f>G168+G169+G170+G171+G173</f>
        <v>418166.31091000006</v>
      </c>
      <c r="H167" s="25">
        <f>H168+H169+H170+H171+H173</f>
        <v>30829.265460000002</v>
      </c>
      <c r="I167" s="58">
        <f t="shared" si="30"/>
        <v>-1322.4989099999984</v>
      </c>
      <c r="J167" s="25">
        <f t="shared" si="26"/>
        <v>7.3724890445885869</v>
      </c>
      <c r="K167" s="25">
        <f t="shared" si="27"/>
        <v>95.886698798918829</v>
      </c>
      <c r="L167" s="25">
        <f t="shared" si="29"/>
        <v>6.4971482383332138</v>
      </c>
      <c r="M167" s="462">
        <v>11</v>
      </c>
      <c r="N167" s="463" t="s">
        <v>67</v>
      </c>
      <c r="O167" s="20"/>
      <c r="P167" s="20"/>
      <c r="Q167" s="20"/>
    </row>
    <row r="168" spans="1:17" s="8" customFormat="1" ht="172.5" customHeight="1" x14ac:dyDescent="0.5">
      <c r="A168" s="459"/>
      <c r="B168" s="460"/>
      <c r="C168" s="461"/>
      <c r="D168" s="16" t="s">
        <v>18</v>
      </c>
      <c r="E168" s="120">
        <v>5341.7000000000007</v>
      </c>
      <c r="F168" s="120">
        <v>69.400000000000006</v>
      </c>
      <c r="G168" s="120">
        <v>445.09093999999999</v>
      </c>
      <c r="H168" s="120">
        <v>445.09093999999999</v>
      </c>
      <c r="I168" s="122">
        <f t="shared" si="30"/>
        <v>375.69093999999996</v>
      </c>
      <c r="J168" s="30">
        <f t="shared" si="26"/>
        <v>100</v>
      </c>
      <c r="K168" s="30">
        <f t="shared" si="27"/>
        <v>641.34141210374628</v>
      </c>
      <c r="L168" s="30">
        <f t="shared" si="29"/>
        <v>8.332383698073647</v>
      </c>
      <c r="M168" s="462"/>
      <c r="N168" s="464"/>
      <c r="O168" s="20"/>
      <c r="P168" s="20"/>
      <c r="Q168" s="20"/>
    </row>
    <row r="169" spans="1:17" s="8" customFormat="1" ht="146.25" customHeight="1" x14ac:dyDescent="0.5">
      <c r="A169" s="459"/>
      <c r="B169" s="460"/>
      <c r="C169" s="461"/>
      <c r="D169" s="16" t="s">
        <v>19</v>
      </c>
      <c r="E169" s="120">
        <v>1696.6000000000001</v>
      </c>
      <c r="F169" s="120">
        <v>482.58576999999997</v>
      </c>
      <c r="G169" s="120">
        <v>482.58577000000002</v>
      </c>
      <c r="H169" s="117">
        <v>37.018940000000001</v>
      </c>
      <c r="I169" s="118">
        <f t="shared" si="30"/>
        <v>-445.56682999999998</v>
      </c>
      <c r="J169" s="30">
        <f t="shared" si="26"/>
        <v>7.670955569203791</v>
      </c>
      <c r="K169" s="30">
        <f t="shared" si="27"/>
        <v>7.6709555692037927</v>
      </c>
      <c r="L169" s="30">
        <f t="shared" si="29"/>
        <v>2.18194860308853</v>
      </c>
      <c r="M169" s="462"/>
      <c r="N169" s="464"/>
      <c r="O169" s="20"/>
      <c r="P169" s="20"/>
      <c r="Q169" s="20"/>
    </row>
    <row r="170" spans="1:17" s="8" customFormat="1" ht="159" customHeight="1" x14ac:dyDescent="0.5">
      <c r="A170" s="459"/>
      <c r="B170" s="460"/>
      <c r="C170" s="461"/>
      <c r="D170" s="16" t="s">
        <v>20</v>
      </c>
      <c r="E170" s="120">
        <v>417787.14120000001</v>
      </c>
      <c r="F170" s="120">
        <v>31599.778600000001</v>
      </c>
      <c r="G170" s="120">
        <v>417238.63420000003</v>
      </c>
      <c r="H170" s="120">
        <v>30347.155580000002</v>
      </c>
      <c r="I170" s="122">
        <f t="shared" si="30"/>
        <v>-1252.6230199999991</v>
      </c>
      <c r="J170" s="30">
        <f t="shared" si="26"/>
        <v>7.2733330742937223</v>
      </c>
      <c r="K170" s="30">
        <f t="shared" si="27"/>
        <v>96.035975328004355</v>
      </c>
      <c r="L170" s="30">
        <f t="shared" si="29"/>
        <v>7.2637840151888327</v>
      </c>
      <c r="M170" s="462"/>
      <c r="N170" s="464"/>
      <c r="O170" s="20"/>
      <c r="P170" s="20"/>
      <c r="Q170" s="20"/>
    </row>
    <row r="171" spans="1:17" s="8" customFormat="1" ht="166.5" customHeight="1" x14ac:dyDescent="0.5">
      <c r="A171" s="459"/>
      <c r="B171" s="460"/>
      <c r="C171" s="461"/>
      <c r="D171" s="17" t="s">
        <v>21</v>
      </c>
      <c r="E171" s="121">
        <v>0</v>
      </c>
      <c r="F171" s="121">
        <v>0</v>
      </c>
      <c r="G171" s="121">
        <v>0</v>
      </c>
      <c r="H171" s="121">
        <v>0</v>
      </c>
      <c r="I171" s="118">
        <f t="shared" si="30"/>
        <v>0</v>
      </c>
      <c r="J171" s="30">
        <f t="shared" si="26"/>
        <v>0</v>
      </c>
      <c r="K171" s="30">
        <f t="shared" si="27"/>
        <v>0</v>
      </c>
      <c r="L171" s="30">
        <f t="shared" si="29"/>
        <v>0</v>
      </c>
      <c r="M171" s="462"/>
      <c r="N171" s="464"/>
      <c r="O171" s="20"/>
      <c r="P171" s="20"/>
      <c r="Q171" s="20"/>
    </row>
    <row r="172" spans="1:17" s="8" customFormat="1" ht="215.25" customHeight="1" x14ac:dyDescent="0.5">
      <c r="A172" s="459"/>
      <c r="B172" s="460"/>
      <c r="C172" s="461"/>
      <c r="D172" s="17" t="s">
        <v>22</v>
      </c>
      <c r="E172" s="121">
        <v>0</v>
      </c>
      <c r="F172" s="121">
        <v>0</v>
      </c>
      <c r="G172" s="121">
        <v>0</v>
      </c>
      <c r="H172" s="121">
        <v>0</v>
      </c>
      <c r="I172" s="118">
        <f t="shared" si="30"/>
        <v>0</v>
      </c>
      <c r="J172" s="30">
        <f t="shared" si="26"/>
        <v>0</v>
      </c>
      <c r="K172" s="30">
        <f t="shared" si="27"/>
        <v>0</v>
      </c>
      <c r="L172" s="30">
        <f t="shared" si="29"/>
        <v>0</v>
      </c>
      <c r="M172" s="462"/>
      <c r="N172" s="464"/>
      <c r="O172" s="20"/>
      <c r="P172" s="20"/>
      <c r="Q172" s="20"/>
    </row>
    <row r="173" spans="1:17" s="8" customFormat="1" ht="141.75" customHeight="1" x14ac:dyDescent="0.5">
      <c r="A173" s="459"/>
      <c r="B173" s="460"/>
      <c r="C173" s="461"/>
      <c r="D173" s="18" t="s">
        <v>23</v>
      </c>
      <c r="E173" s="121">
        <v>49679.131099999999</v>
      </c>
      <c r="F173" s="121">
        <v>0</v>
      </c>
      <c r="G173" s="121">
        <v>0</v>
      </c>
      <c r="H173" s="121">
        <v>0</v>
      </c>
      <c r="I173" s="119">
        <f t="shared" si="30"/>
        <v>0</v>
      </c>
      <c r="J173" s="30">
        <f t="shared" si="26"/>
        <v>0</v>
      </c>
      <c r="K173" s="30">
        <f t="shared" si="27"/>
        <v>0</v>
      </c>
      <c r="L173" s="30">
        <f t="shared" si="29"/>
        <v>0</v>
      </c>
      <c r="M173" s="462"/>
      <c r="N173" s="464"/>
      <c r="O173" s="20"/>
      <c r="P173" s="20"/>
      <c r="Q173" s="20"/>
    </row>
    <row r="174" spans="1:17" s="8" customFormat="1" ht="128.25" customHeight="1" x14ac:dyDescent="0.5">
      <c r="A174" s="459"/>
      <c r="B174" s="460"/>
      <c r="C174" s="461"/>
      <c r="D174" s="19" t="s">
        <v>24</v>
      </c>
      <c r="E174" s="34">
        <v>0</v>
      </c>
      <c r="F174" s="34">
        <v>0</v>
      </c>
      <c r="G174" s="34">
        <v>0</v>
      </c>
      <c r="H174" s="34">
        <v>0</v>
      </c>
      <c r="I174" s="118">
        <f t="shared" si="30"/>
        <v>0</v>
      </c>
      <c r="J174" s="30">
        <f t="shared" si="26"/>
        <v>0</v>
      </c>
      <c r="K174" s="30">
        <f t="shared" si="27"/>
        <v>0</v>
      </c>
      <c r="L174" s="30">
        <f t="shared" si="29"/>
        <v>0</v>
      </c>
      <c r="M174" s="462"/>
      <c r="N174" s="464"/>
      <c r="O174" s="20"/>
      <c r="P174" s="20"/>
      <c r="Q174" s="20"/>
    </row>
    <row r="175" spans="1:17" s="8" customFormat="1" ht="210.75" customHeight="1" x14ac:dyDescent="0.5">
      <c r="A175" s="459">
        <v>21</v>
      </c>
      <c r="B175" s="460" t="s">
        <v>54</v>
      </c>
      <c r="C175" s="461">
        <v>14</v>
      </c>
      <c r="D175" s="12" t="s">
        <v>17</v>
      </c>
      <c r="E175" s="25">
        <f>E176+E177+E178+E179+E181</f>
        <v>2046.6</v>
      </c>
      <c r="F175" s="25">
        <f>F176+F177+F178+F179+F181</f>
        <v>0</v>
      </c>
      <c r="G175" s="25">
        <f>G176+G177+G178+G179+G181</f>
        <v>1940</v>
      </c>
      <c r="H175" s="25">
        <f>H176+H177+H178+H179+H181</f>
        <v>0</v>
      </c>
      <c r="I175" s="72">
        <f t="shared" si="30"/>
        <v>0</v>
      </c>
      <c r="J175" s="25">
        <f t="shared" si="26"/>
        <v>0</v>
      </c>
      <c r="K175" s="25">
        <f t="shared" si="27"/>
        <v>0</v>
      </c>
      <c r="L175" s="25">
        <f t="shared" si="29"/>
        <v>0</v>
      </c>
      <c r="M175" s="462">
        <v>3</v>
      </c>
      <c r="N175" s="465" t="s">
        <v>55</v>
      </c>
      <c r="O175" s="20"/>
      <c r="P175" s="20"/>
      <c r="Q175" s="20"/>
    </row>
    <row r="176" spans="1:17" s="8" customFormat="1" ht="169.5" customHeight="1" x14ac:dyDescent="0.5">
      <c r="A176" s="459"/>
      <c r="B176" s="460"/>
      <c r="C176" s="461"/>
      <c r="D176" s="16" t="s">
        <v>18</v>
      </c>
      <c r="E176" s="27">
        <v>0</v>
      </c>
      <c r="F176" s="27">
        <v>0</v>
      </c>
      <c r="G176" s="27">
        <v>0</v>
      </c>
      <c r="H176" s="27">
        <v>0</v>
      </c>
      <c r="I176" s="35">
        <f t="shared" si="30"/>
        <v>0</v>
      </c>
      <c r="J176" s="30">
        <f t="shared" ref="J176:J182" si="31">IF(G176=0,0,H176/G176)*100</f>
        <v>0</v>
      </c>
      <c r="K176" s="30">
        <f t="shared" ref="K176:K182" si="32">IF(F176=0,0,H176/F176*100)</f>
        <v>0</v>
      </c>
      <c r="L176" s="30">
        <f t="shared" si="29"/>
        <v>0</v>
      </c>
      <c r="M176" s="462"/>
      <c r="N176" s="466"/>
      <c r="O176" s="20"/>
      <c r="P176" s="20"/>
      <c r="Q176" s="20"/>
    </row>
    <row r="177" spans="1:17" s="8" customFormat="1" ht="154.5" customHeight="1" x14ac:dyDescent="0.5">
      <c r="A177" s="459"/>
      <c r="B177" s="460"/>
      <c r="C177" s="461"/>
      <c r="D177" s="16" t="s">
        <v>19</v>
      </c>
      <c r="E177" s="77">
        <v>106.6</v>
      </c>
      <c r="F177" s="77">
        <v>0</v>
      </c>
      <c r="G177" s="55">
        <v>0</v>
      </c>
      <c r="H177" s="27">
        <v>0</v>
      </c>
      <c r="I177" s="35">
        <v>0</v>
      </c>
      <c r="J177" s="30">
        <f t="shared" si="31"/>
        <v>0</v>
      </c>
      <c r="K177" s="30">
        <f t="shared" si="32"/>
        <v>0</v>
      </c>
      <c r="L177" s="30">
        <f t="shared" si="29"/>
        <v>0</v>
      </c>
      <c r="M177" s="462"/>
      <c r="N177" s="466"/>
      <c r="O177" s="20"/>
      <c r="P177" s="20"/>
      <c r="Q177" s="20"/>
    </row>
    <row r="178" spans="1:17" s="8" customFormat="1" ht="184.5" customHeight="1" x14ac:dyDescent="0.5">
      <c r="A178" s="459"/>
      <c r="B178" s="460"/>
      <c r="C178" s="461"/>
      <c r="D178" s="16" t="s">
        <v>20</v>
      </c>
      <c r="E178" s="77">
        <v>1940</v>
      </c>
      <c r="F178" s="77">
        <v>0</v>
      </c>
      <c r="G178" s="55">
        <v>1940</v>
      </c>
      <c r="H178" s="77">
        <v>0</v>
      </c>
      <c r="I178" s="35">
        <v>0</v>
      </c>
      <c r="J178" s="30">
        <f t="shared" si="31"/>
        <v>0</v>
      </c>
      <c r="K178" s="30">
        <f t="shared" si="32"/>
        <v>0</v>
      </c>
      <c r="L178" s="30">
        <f t="shared" si="29"/>
        <v>0</v>
      </c>
      <c r="M178" s="462"/>
      <c r="N178" s="466"/>
      <c r="O178" s="20"/>
      <c r="P178" s="20"/>
      <c r="Q178" s="20"/>
    </row>
    <row r="179" spans="1:17" s="8" customFormat="1" ht="232.5" customHeight="1" x14ac:dyDescent="0.5">
      <c r="A179" s="459"/>
      <c r="B179" s="460"/>
      <c r="C179" s="461"/>
      <c r="D179" s="17" t="s">
        <v>21</v>
      </c>
      <c r="E179" s="32">
        <v>0</v>
      </c>
      <c r="F179" s="27">
        <v>0</v>
      </c>
      <c r="G179" s="27">
        <v>0</v>
      </c>
      <c r="H179" s="27">
        <v>0</v>
      </c>
      <c r="I179" s="73">
        <f t="shared" si="30"/>
        <v>0</v>
      </c>
      <c r="J179" s="30">
        <f t="shared" si="31"/>
        <v>0</v>
      </c>
      <c r="K179" s="30">
        <f t="shared" si="32"/>
        <v>0</v>
      </c>
      <c r="L179" s="30">
        <f t="shared" si="29"/>
        <v>0</v>
      </c>
      <c r="M179" s="462"/>
      <c r="N179" s="466"/>
      <c r="O179" s="20"/>
      <c r="P179" s="20"/>
      <c r="Q179" s="20"/>
    </row>
    <row r="180" spans="1:17" s="8" customFormat="1" ht="183" customHeight="1" x14ac:dyDescent="0.5">
      <c r="A180" s="459"/>
      <c r="B180" s="460"/>
      <c r="C180" s="461"/>
      <c r="D180" s="17" t="s">
        <v>22</v>
      </c>
      <c r="E180" s="32">
        <v>0</v>
      </c>
      <c r="F180" s="27">
        <v>0</v>
      </c>
      <c r="G180" s="27">
        <v>0</v>
      </c>
      <c r="H180" s="27">
        <v>0</v>
      </c>
      <c r="I180" s="73">
        <f t="shared" si="30"/>
        <v>0</v>
      </c>
      <c r="J180" s="30">
        <f t="shared" si="31"/>
        <v>0</v>
      </c>
      <c r="K180" s="30">
        <f t="shared" si="32"/>
        <v>0</v>
      </c>
      <c r="L180" s="30">
        <f t="shared" si="29"/>
        <v>0</v>
      </c>
      <c r="M180" s="462"/>
      <c r="N180" s="466"/>
      <c r="O180" s="20"/>
      <c r="P180" s="20"/>
      <c r="Q180" s="20"/>
    </row>
    <row r="181" spans="1:17" s="8" customFormat="1" ht="191.25" customHeight="1" x14ac:dyDescent="0.5">
      <c r="A181" s="459"/>
      <c r="B181" s="460"/>
      <c r="C181" s="461"/>
      <c r="D181" s="18" t="s">
        <v>23</v>
      </c>
      <c r="E181" s="31">
        <v>0</v>
      </c>
      <c r="F181" s="27">
        <v>0</v>
      </c>
      <c r="G181" s="27">
        <v>0</v>
      </c>
      <c r="H181" s="27">
        <v>0</v>
      </c>
      <c r="I181" s="73">
        <f t="shared" si="30"/>
        <v>0</v>
      </c>
      <c r="J181" s="30">
        <f t="shared" si="31"/>
        <v>0</v>
      </c>
      <c r="K181" s="30">
        <f t="shared" si="32"/>
        <v>0</v>
      </c>
      <c r="L181" s="30">
        <f t="shared" si="29"/>
        <v>0</v>
      </c>
      <c r="M181" s="462"/>
      <c r="N181" s="466"/>
      <c r="O181" s="20"/>
      <c r="P181" s="20"/>
      <c r="Q181" s="20"/>
    </row>
    <row r="182" spans="1:17" s="8" customFormat="1" ht="173.25" customHeight="1" x14ac:dyDescent="0.5">
      <c r="A182" s="459"/>
      <c r="B182" s="460"/>
      <c r="C182" s="461"/>
      <c r="D182" s="19" t="s">
        <v>24</v>
      </c>
      <c r="E182" s="27">
        <v>0</v>
      </c>
      <c r="F182" s="27">
        <v>0</v>
      </c>
      <c r="G182" s="27">
        <v>0</v>
      </c>
      <c r="H182" s="27">
        <v>0</v>
      </c>
      <c r="I182" s="73">
        <f t="shared" si="30"/>
        <v>0</v>
      </c>
      <c r="J182" s="30">
        <f t="shared" si="31"/>
        <v>0</v>
      </c>
      <c r="K182" s="30">
        <f t="shared" si="32"/>
        <v>0</v>
      </c>
      <c r="L182" s="30">
        <f t="shared" si="29"/>
        <v>0</v>
      </c>
      <c r="M182" s="462"/>
      <c r="N182" s="466"/>
      <c r="O182" s="20"/>
      <c r="P182" s="20"/>
      <c r="Q182" s="20"/>
    </row>
    <row r="183" spans="1:17" s="8" customFormat="1" ht="210.75" customHeight="1" x14ac:dyDescent="0.5">
      <c r="A183" s="459">
        <v>22</v>
      </c>
      <c r="B183" s="460" t="s">
        <v>56</v>
      </c>
      <c r="C183" s="461">
        <v>3</v>
      </c>
      <c r="D183" s="12" t="s">
        <v>17</v>
      </c>
      <c r="E183" s="25">
        <f>E184+E185+E186+E187+E189</f>
        <v>1500</v>
      </c>
      <c r="F183" s="25">
        <f>F184+F185+F186+F187+F189</f>
        <v>0</v>
      </c>
      <c r="G183" s="25">
        <f>G184+G185+G186+G187+G189</f>
        <v>1500</v>
      </c>
      <c r="H183" s="25">
        <f>H184+H185+H186+H187+H189</f>
        <v>0</v>
      </c>
      <c r="I183" s="26">
        <f t="shared" si="30"/>
        <v>0</v>
      </c>
      <c r="J183" s="25">
        <f t="shared" ref="J183" si="33">IF(H183=0, ,H183/G183*100)</f>
        <v>0</v>
      </c>
      <c r="K183" s="25">
        <f t="shared" ref="K183" si="34">IF(H183=0,0,H183/F183*100)</f>
        <v>0</v>
      </c>
      <c r="L183" s="25">
        <f>IF(H183=0,0,H183/E183*100)</f>
        <v>0</v>
      </c>
      <c r="M183" s="462">
        <v>3</v>
      </c>
      <c r="N183" s="465" t="s">
        <v>59</v>
      </c>
      <c r="O183" s="20"/>
      <c r="P183" s="20"/>
      <c r="Q183" s="20"/>
    </row>
    <row r="184" spans="1:17" s="8" customFormat="1" ht="169.5" customHeight="1" x14ac:dyDescent="0.5">
      <c r="A184" s="459"/>
      <c r="B184" s="460"/>
      <c r="C184" s="461"/>
      <c r="D184" s="16" t="s">
        <v>18</v>
      </c>
      <c r="E184" s="27">
        <v>0</v>
      </c>
      <c r="F184" s="27">
        <v>0</v>
      </c>
      <c r="G184" s="27">
        <v>0</v>
      </c>
      <c r="H184" s="27">
        <v>0</v>
      </c>
      <c r="I184" s="37">
        <f t="shared" si="30"/>
        <v>0</v>
      </c>
      <c r="J184" s="30">
        <f t="shared" ref="J184:J190" si="35">IF(G184=0,0,H184/G184)*100</f>
        <v>0</v>
      </c>
      <c r="K184" s="30">
        <f t="shared" ref="K184:K190" si="36">IF(F184=0,0,H184/F184*100)</f>
        <v>0</v>
      </c>
      <c r="L184" s="30">
        <f t="shared" ref="L184:L190" si="37">IF(H184=0,0,H184/E184*100)</f>
        <v>0</v>
      </c>
      <c r="M184" s="462"/>
      <c r="N184" s="466"/>
      <c r="O184" s="20"/>
      <c r="P184" s="20"/>
      <c r="Q184" s="20"/>
    </row>
    <row r="185" spans="1:17" s="8" customFormat="1" ht="154.5" customHeight="1" x14ac:dyDescent="0.5">
      <c r="A185" s="459"/>
      <c r="B185" s="460"/>
      <c r="C185" s="461"/>
      <c r="D185" s="16" t="s">
        <v>19</v>
      </c>
      <c r="E185" s="27">
        <v>0</v>
      </c>
      <c r="F185" s="27">
        <v>0</v>
      </c>
      <c r="G185" s="27">
        <v>0</v>
      </c>
      <c r="H185" s="27">
        <v>0</v>
      </c>
      <c r="I185" s="36">
        <f t="shared" si="30"/>
        <v>0</v>
      </c>
      <c r="J185" s="30">
        <f t="shared" si="35"/>
        <v>0</v>
      </c>
      <c r="K185" s="30">
        <f t="shared" si="36"/>
        <v>0</v>
      </c>
      <c r="L185" s="30">
        <f t="shared" si="37"/>
        <v>0</v>
      </c>
      <c r="M185" s="462"/>
      <c r="N185" s="466"/>
      <c r="O185" s="20"/>
      <c r="P185" s="20"/>
      <c r="Q185" s="20"/>
    </row>
    <row r="186" spans="1:17" s="8" customFormat="1" ht="184.5" customHeight="1" x14ac:dyDescent="0.5">
      <c r="A186" s="459"/>
      <c r="B186" s="460"/>
      <c r="C186" s="461"/>
      <c r="D186" s="16" t="s">
        <v>20</v>
      </c>
      <c r="E186" s="57">
        <v>1500</v>
      </c>
      <c r="F186" s="27">
        <v>0</v>
      </c>
      <c r="G186" s="57">
        <v>1500</v>
      </c>
      <c r="H186" s="27">
        <v>0</v>
      </c>
      <c r="I186" s="36">
        <v>0</v>
      </c>
      <c r="J186" s="30">
        <f t="shared" si="35"/>
        <v>0</v>
      </c>
      <c r="K186" s="30">
        <f t="shared" si="36"/>
        <v>0</v>
      </c>
      <c r="L186" s="30">
        <f t="shared" si="37"/>
        <v>0</v>
      </c>
      <c r="M186" s="462"/>
      <c r="N186" s="466"/>
      <c r="O186" s="20"/>
      <c r="P186" s="20"/>
      <c r="Q186" s="20"/>
    </row>
    <row r="187" spans="1:17" s="8" customFormat="1" ht="236.25" customHeight="1" x14ac:dyDescent="0.5">
      <c r="A187" s="459"/>
      <c r="B187" s="460"/>
      <c r="C187" s="461"/>
      <c r="D187" s="17" t="s">
        <v>21</v>
      </c>
      <c r="E187" s="32">
        <v>0</v>
      </c>
      <c r="F187" s="27">
        <v>0</v>
      </c>
      <c r="G187" s="27">
        <v>0</v>
      </c>
      <c r="H187" s="27">
        <v>0</v>
      </c>
      <c r="I187" s="37">
        <f t="shared" ref="I187:I190" si="38">H187-F187</f>
        <v>0</v>
      </c>
      <c r="J187" s="30">
        <f t="shared" si="35"/>
        <v>0</v>
      </c>
      <c r="K187" s="30">
        <f t="shared" si="36"/>
        <v>0</v>
      </c>
      <c r="L187" s="30">
        <f t="shared" si="37"/>
        <v>0</v>
      </c>
      <c r="M187" s="462"/>
      <c r="N187" s="466"/>
      <c r="O187" s="20"/>
      <c r="P187" s="20"/>
      <c r="Q187" s="20"/>
    </row>
    <row r="188" spans="1:17" s="8" customFormat="1" ht="183" customHeight="1" x14ac:dyDescent="0.5">
      <c r="A188" s="459"/>
      <c r="B188" s="460"/>
      <c r="C188" s="461"/>
      <c r="D188" s="17" t="s">
        <v>22</v>
      </c>
      <c r="E188" s="32">
        <v>0</v>
      </c>
      <c r="F188" s="27">
        <v>0</v>
      </c>
      <c r="G188" s="27">
        <v>0</v>
      </c>
      <c r="H188" s="27">
        <v>0</v>
      </c>
      <c r="I188" s="37">
        <f t="shared" si="38"/>
        <v>0</v>
      </c>
      <c r="J188" s="30">
        <f t="shared" si="35"/>
        <v>0</v>
      </c>
      <c r="K188" s="30">
        <f t="shared" si="36"/>
        <v>0</v>
      </c>
      <c r="L188" s="30">
        <f t="shared" si="37"/>
        <v>0</v>
      </c>
      <c r="M188" s="462"/>
      <c r="N188" s="466"/>
      <c r="O188" s="20"/>
      <c r="P188" s="20"/>
      <c r="Q188" s="20"/>
    </row>
    <row r="189" spans="1:17" s="8" customFormat="1" ht="128.25" customHeight="1" x14ac:dyDescent="0.5">
      <c r="A189" s="459"/>
      <c r="B189" s="460"/>
      <c r="C189" s="461"/>
      <c r="D189" s="18" t="s">
        <v>23</v>
      </c>
      <c r="E189" s="31">
        <v>0</v>
      </c>
      <c r="F189" s="27">
        <v>0</v>
      </c>
      <c r="G189" s="27">
        <v>0</v>
      </c>
      <c r="H189" s="27">
        <v>0</v>
      </c>
      <c r="I189" s="37">
        <f t="shared" si="38"/>
        <v>0</v>
      </c>
      <c r="J189" s="30">
        <f t="shared" si="35"/>
        <v>0</v>
      </c>
      <c r="K189" s="30">
        <f t="shared" si="36"/>
        <v>0</v>
      </c>
      <c r="L189" s="30">
        <f t="shared" si="37"/>
        <v>0</v>
      </c>
      <c r="M189" s="462"/>
      <c r="N189" s="466"/>
      <c r="O189" s="20"/>
      <c r="P189" s="20"/>
      <c r="Q189" s="20"/>
    </row>
    <row r="190" spans="1:17" s="8" customFormat="1" ht="128.25" customHeight="1" x14ac:dyDescent="0.5">
      <c r="A190" s="459"/>
      <c r="B190" s="460"/>
      <c r="C190" s="461"/>
      <c r="D190" s="19" t="s">
        <v>24</v>
      </c>
      <c r="E190" s="27">
        <v>0</v>
      </c>
      <c r="F190" s="27">
        <v>0</v>
      </c>
      <c r="G190" s="27">
        <v>0</v>
      </c>
      <c r="H190" s="27">
        <v>0</v>
      </c>
      <c r="I190" s="37">
        <f t="shared" si="38"/>
        <v>0</v>
      </c>
      <c r="J190" s="30">
        <f t="shared" si="35"/>
        <v>0</v>
      </c>
      <c r="K190" s="30">
        <f t="shared" si="36"/>
        <v>0</v>
      </c>
      <c r="L190" s="30">
        <f t="shared" si="37"/>
        <v>0</v>
      </c>
      <c r="M190" s="462"/>
      <c r="N190" s="46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E13" sqref="E13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65" customFormat="1" ht="87" customHeight="1" x14ac:dyDescent="0.8">
      <c r="A4" s="482" t="s">
        <v>1</v>
      </c>
      <c r="B4" s="482" t="s">
        <v>2</v>
      </c>
      <c r="C4" s="482" t="s">
        <v>3</v>
      </c>
      <c r="D4" s="482" t="s">
        <v>4</v>
      </c>
      <c r="E4" s="483" t="s">
        <v>74</v>
      </c>
      <c r="F4" s="483"/>
      <c r="G4" s="483"/>
      <c r="H4" s="483"/>
      <c r="I4" s="483"/>
      <c r="J4" s="483"/>
      <c r="K4" s="483"/>
      <c r="L4" s="483"/>
      <c r="M4" s="467" t="s">
        <v>5</v>
      </c>
      <c r="N4" s="482" t="s">
        <v>6</v>
      </c>
      <c r="O4" s="63"/>
      <c r="P4" s="63"/>
      <c r="Q4" s="63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s="65" customFormat="1" ht="301.5" customHeight="1" x14ac:dyDescent="0.8">
      <c r="A5" s="482"/>
      <c r="B5" s="482"/>
      <c r="C5" s="482"/>
      <c r="D5" s="482"/>
      <c r="E5" s="66" t="s">
        <v>72</v>
      </c>
      <c r="F5" s="66" t="s">
        <v>7</v>
      </c>
      <c r="G5" s="66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76</v>
      </c>
      <c r="M5" s="467"/>
      <c r="N5" s="482"/>
      <c r="O5" s="63"/>
      <c r="P5" s="63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s="65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66">
        <v>5</v>
      </c>
      <c r="F6" s="66">
        <v>6</v>
      </c>
      <c r="G6" s="66">
        <v>7</v>
      </c>
      <c r="H6" s="66">
        <v>8</v>
      </c>
      <c r="I6" s="67" t="s">
        <v>13</v>
      </c>
      <c r="J6" s="67" t="s">
        <v>14</v>
      </c>
      <c r="K6" s="67" t="s">
        <v>15</v>
      </c>
      <c r="L6" s="67" t="s">
        <v>16</v>
      </c>
      <c r="M6" s="68">
        <v>13</v>
      </c>
      <c r="N6" s="125">
        <v>14</v>
      </c>
      <c r="O6" s="63"/>
      <c r="P6" s="63"/>
      <c r="Q6" s="6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s="15" customFormat="1" ht="154.5" customHeight="1" x14ac:dyDescent="0.5">
      <c r="A7" s="482"/>
      <c r="B7" s="484" t="s">
        <v>66</v>
      </c>
      <c r="C7" s="485">
        <f>C15+C23+C31+C39+C47+C55+C63+C71+C79+C87+C95+C103+C111+C119+C127+C135+C143++C151+C159+C167+C175+183</f>
        <v>325</v>
      </c>
      <c r="D7" s="12" t="s">
        <v>17</v>
      </c>
      <c r="E7" s="25">
        <f>E8+E9+E10+E11+E13</f>
        <v>8648265.5867599994</v>
      </c>
      <c r="F7" s="25">
        <f>F8+F9+F10+F11+F13</f>
        <v>618084.71231999993</v>
      </c>
      <c r="G7" s="25">
        <f>G8+G9+G10+G11+G13</f>
        <v>3393429.7187200002</v>
      </c>
      <c r="H7" s="25">
        <f>H8+H9+H10</f>
        <v>550171.86658999999</v>
      </c>
      <c r="I7" s="58">
        <f t="shared" ref="I7:I26" si="0">H7-F7</f>
        <v>-67912.845729999943</v>
      </c>
      <c r="J7" s="25">
        <f>IF(H7=0, ,H7/G7*100)</f>
        <v>16.212855788789536</v>
      </c>
      <c r="K7" s="25">
        <f t="shared" ref="K7:K15" si="1">IF(H7=0,0,H7/F7*100)</f>
        <v>89.012372515235498</v>
      </c>
      <c r="L7" s="25">
        <f t="shared" ref="L7:L70" si="2">IF(H7=0,0,H7/E7*100)</f>
        <v>6.361643974397384</v>
      </c>
      <c r="M7" s="487">
        <f>M15+M23+M31+M39+M47+M55+M63+M71+M79+M87+M95+M103+M111+M119+M127+M135+M143+M151+M159+M167+M175+M183</f>
        <v>150</v>
      </c>
      <c r="N7" s="489" t="s">
        <v>75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482"/>
      <c r="B8" s="484"/>
      <c r="C8" s="486"/>
      <c r="D8" s="16" t="s">
        <v>18</v>
      </c>
      <c r="E8" s="219">
        <f>E16+E24+E32+E40+E48+E56+E64+E72+E80+E88+E96+E104+E112+E120+E128+E136+E144+E152+E160+E168+E176+E184</f>
        <v>22509.000000000004</v>
      </c>
      <c r="F8" s="219">
        <f t="shared" ref="F8:G8" si="3">F16+F24+F32+F40+F48+F56+F64+F72+F80+F88+F96+F104+F112+F120+F128+F136+F144+F152+F160+F168+F176+F184</f>
        <v>7934.4242199999999</v>
      </c>
      <c r="G8" s="219">
        <f t="shared" si="3"/>
        <v>7642.5269499999995</v>
      </c>
      <c r="H8" s="219">
        <f>H16+H24+H32+H40+H48+H56+H64+H72+H80+H88+H96+H104+H112+H120+H128+H136+H144+H152+H160+H168+H176+H184</f>
        <v>7640.2113499999996</v>
      </c>
      <c r="I8" s="220">
        <f t="shared" si="0"/>
        <v>-294.21287000000029</v>
      </c>
      <c r="J8" s="221">
        <f t="shared" ref="J8:J15" si="4">IF(H8=0, ,H8/G8*100)</f>
        <v>99.969701120910017</v>
      </c>
      <c r="K8" s="221">
        <f t="shared" si="1"/>
        <v>96.291944294352334</v>
      </c>
      <c r="L8" s="221">
        <f t="shared" si="2"/>
        <v>33.942917721800157</v>
      </c>
      <c r="M8" s="488"/>
      <c r="N8" s="490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482"/>
      <c r="B9" s="484"/>
      <c r="C9" s="486"/>
      <c r="D9" s="16" t="s">
        <v>19</v>
      </c>
      <c r="E9" s="219">
        <f t="shared" ref="E9:H14" si="5">E17+E25+E33+E41+E49+E57+E65+E73+E81+E89+E97+E105+E113+E121+E129+E137+E145+E153+E161+E169+E177+E185</f>
        <v>3370695.6070600003</v>
      </c>
      <c r="F9" s="219">
        <f t="shared" si="5"/>
        <v>220321.63053999995</v>
      </c>
      <c r="G9" s="219">
        <f t="shared" si="5"/>
        <v>248210.70650999999</v>
      </c>
      <c r="H9" s="219">
        <f>H17+H25+H33+H41+H49+H57+H65+H73+H81+H89+H97+H105+H113+H121+H129+H137+H145+H153+H161+H169+H177+H185</f>
        <v>191405.09067999999</v>
      </c>
      <c r="I9" s="220">
        <f t="shared" si="0"/>
        <v>-28916.539859999961</v>
      </c>
      <c r="J9" s="221">
        <f t="shared" si="4"/>
        <v>77.113954257363432</v>
      </c>
      <c r="K9" s="221">
        <f t="shared" si="1"/>
        <v>86.875305983744482</v>
      </c>
      <c r="L9" s="221">
        <f t="shared" si="2"/>
        <v>5.6785041722277612</v>
      </c>
      <c r="M9" s="488"/>
      <c r="N9" s="490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482"/>
      <c r="B10" s="484"/>
      <c r="C10" s="486"/>
      <c r="D10" s="16" t="s">
        <v>20</v>
      </c>
      <c r="E10" s="219">
        <f t="shared" si="5"/>
        <v>2631440.4868599996</v>
      </c>
      <c r="F10" s="219">
        <f t="shared" si="5"/>
        <v>389828.65755999996</v>
      </c>
      <c r="G10" s="219">
        <f t="shared" si="5"/>
        <v>3137576.4852600005</v>
      </c>
      <c r="H10" s="219">
        <f>H18+H26+H34+H42+H50+H58+H66+H74+H82+H90+H98+H106+H114+H122+H130+H138+H146+H154+H162+H170+H178+H186</f>
        <v>351126.56456000003</v>
      </c>
      <c r="I10" s="220">
        <f t="shared" si="0"/>
        <v>-38702.092999999935</v>
      </c>
      <c r="J10" s="221">
        <f t="shared" si="4"/>
        <v>11.19101211427212</v>
      </c>
      <c r="K10" s="221">
        <f t="shared" si="1"/>
        <v>90.07202465764253</v>
      </c>
      <c r="L10" s="221">
        <f t="shared" si="2"/>
        <v>13.343511522047999</v>
      </c>
      <c r="M10" s="488"/>
      <c r="N10" s="490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482"/>
      <c r="B11" s="484"/>
      <c r="C11" s="486"/>
      <c r="D11" s="17" t="s">
        <v>21</v>
      </c>
      <c r="E11" s="219">
        <f t="shared" si="5"/>
        <v>0</v>
      </c>
      <c r="F11" s="219">
        <f t="shared" si="5"/>
        <v>0</v>
      </c>
      <c r="G11" s="219">
        <f t="shared" si="5"/>
        <v>0</v>
      </c>
      <c r="H11" s="219">
        <f t="shared" si="5"/>
        <v>0</v>
      </c>
      <c r="I11" s="220">
        <f t="shared" si="0"/>
        <v>0</v>
      </c>
      <c r="J11" s="221"/>
      <c r="K11" s="221">
        <f t="shared" si="1"/>
        <v>0</v>
      </c>
      <c r="L11" s="221">
        <f t="shared" si="2"/>
        <v>0</v>
      </c>
      <c r="M11" s="488"/>
      <c r="N11" s="490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482"/>
      <c r="B12" s="484"/>
      <c r="C12" s="486"/>
      <c r="D12" s="17" t="s">
        <v>22</v>
      </c>
      <c r="E12" s="219">
        <f t="shared" si="5"/>
        <v>41381.131399999998</v>
      </c>
      <c r="F12" s="219">
        <f t="shared" si="5"/>
        <v>0</v>
      </c>
      <c r="G12" s="219">
        <f t="shared" si="5"/>
        <v>19734.335579999999</v>
      </c>
      <c r="H12" s="219">
        <f t="shared" si="5"/>
        <v>0</v>
      </c>
      <c r="I12" s="220">
        <f t="shared" si="0"/>
        <v>0</v>
      </c>
      <c r="J12" s="221"/>
      <c r="K12" s="221">
        <v>0</v>
      </c>
      <c r="L12" s="221">
        <f t="shared" si="2"/>
        <v>0</v>
      </c>
      <c r="M12" s="488"/>
      <c r="N12" s="490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482"/>
      <c r="B13" s="484"/>
      <c r="C13" s="486"/>
      <c r="D13" s="18" t="s">
        <v>23</v>
      </c>
      <c r="E13" s="219">
        <f>E29+E21+E53+E61+E77+E85+E101+E109+E117+E125+E133+E141+E149+E157+E173</f>
        <v>2623620.49284</v>
      </c>
      <c r="F13" s="219">
        <f t="shared" si="5"/>
        <v>0</v>
      </c>
      <c r="G13" s="219">
        <f t="shared" si="5"/>
        <v>0</v>
      </c>
      <c r="H13" s="219">
        <f t="shared" si="5"/>
        <v>0</v>
      </c>
      <c r="I13" s="220">
        <f t="shared" si="0"/>
        <v>0</v>
      </c>
      <c r="J13" s="221">
        <v>0</v>
      </c>
      <c r="K13" s="221">
        <f t="shared" si="1"/>
        <v>0</v>
      </c>
      <c r="L13" s="221">
        <f t="shared" si="2"/>
        <v>0</v>
      </c>
      <c r="M13" s="488"/>
      <c r="N13" s="490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482"/>
      <c r="B14" s="484"/>
      <c r="C14" s="486"/>
      <c r="D14" s="19" t="s">
        <v>24</v>
      </c>
      <c r="E14" s="219">
        <f t="shared" si="5"/>
        <v>13000</v>
      </c>
      <c r="F14" s="219">
        <f t="shared" si="5"/>
        <v>0</v>
      </c>
      <c r="G14" s="219">
        <f t="shared" si="5"/>
        <v>0</v>
      </c>
      <c r="H14" s="219">
        <f t="shared" si="5"/>
        <v>0</v>
      </c>
      <c r="I14" s="220">
        <f t="shared" si="0"/>
        <v>0</v>
      </c>
      <c r="J14" s="221">
        <f t="shared" ref="J14" si="6">IF(H14=0, ,H14/G14*100)</f>
        <v>0</v>
      </c>
      <c r="K14" s="221">
        <f t="shared" si="1"/>
        <v>0</v>
      </c>
      <c r="L14" s="221">
        <f t="shared" si="2"/>
        <v>0</v>
      </c>
      <c r="M14" s="488"/>
      <c r="N14" s="491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480">
        <v>1</v>
      </c>
      <c r="B15" s="460" t="s">
        <v>25</v>
      </c>
      <c r="C15" s="461">
        <v>11</v>
      </c>
      <c r="D15" s="12" t="s">
        <v>17</v>
      </c>
      <c r="E15" s="132">
        <f>E16+E17+E18+E21</f>
        <v>2384832.6909699999</v>
      </c>
      <c r="F15" s="132">
        <f>F16+F17+F18+F21</f>
        <v>267242.40197000001</v>
      </c>
      <c r="G15" s="132">
        <f>G16+G17+G18+G21</f>
        <v>871100.11658000003</v>
      </c>
      <c r="H15" s="132">
        <f>H16+H17+H18+H21</f>
        <v>243647.79080000002</v>
      </c>
      <c r="I15" s="168">
        <f t="shared" si="0"/>
        <v>-23594.611169999989</v>
      </c>
      <c r="J15" s="146">
        <f t="shared" si="4"/>
        <v>27.970124921642565</v>
      </c>
      <c r="K15" s="146">
        <f t="shared" si="1"/>
        <v>91.171082509335974</v>
      </c>
      <c r="L15" s="146">
        <f t="shared" si="2"/>
        <v>10.216556982070697</v>
      </c>
      <c r="M15" s="467">
        <v>17</v>
      </c>
      <c r="N15" s="478" t="s">
        <v>26</v>
      </c>
      <c r="O15" s="20"/>
      <c r="P15" s="20"/>
      <c r="Q15" s="20"/>
    </row>
    <row r="16" spans="1:29" s="8" customFormat="1" ht="172.5" customHeight="1" x14ac:dyDescent="0.5">
      <c r="A16" s="480"/>
      <c r="B16" s="460"/>
      <c r="C16" s="461"/>
      <c r="D16" s="16" t="s">
        <v>18</v>
      </c>
      <c r="E16" s="138">
        <v>545.5</v>
      </c>
      <c r="F16" s="184">
        <v>7150.7768999999998</v>
      </c>
      <c r="G16" s="184">
        <v>6728.6537399999997</v>
      </c>
      <c r="H16" s="184">
        <v>6726.3381399999998</v>
      </c>
      <c r="I16" s="188">
        <f t="shared" si="0"/>
        <v>-424.43876</v>
      </c>
      <c r="J16" s="160">
        <f t="shared" ref="J16:J30" si="7">IF(G16=0,0,H16/G16)*100</f>
        <v>99.965585983623527</v>
      </c>
      <c r="K16" s="160">
        <f t="shared" ref="K16:K30" si="8">IF(F16=0,0,H16/F16*100)</f>
        <v>94.064438508772383</v>
      </c>
      <c r="L16" s="160">
        <f t="shared" si="2"/>
        <v>1233.0592373968836</v>
      </c>
      <c r="M16" s="467"/>
      <c r="N16" s="479"/>
      <c r="O16" s="20"/>
      <c r="P16" s="20"/>
      <c r="Q16" s="20"/>
    </row>
    <row r="17" spans="1:17" s="8" customFormat="1" ht="164.25" customHeight="1" x14ac:dyDescent="0.5">
      <c r="A17" s="480"/>
      <c r="B17" s="460"/>
      <c r="C17" s="461"/>
      <c r="D17" s="16" t="s">
        <v>19</v>
      </c>
      <c r="E17" s="138">
        <v>1729607.7</v>
      </c>
      <c r="F17" s="138">
        <v>169055.481</v>
      </c>
      <c r="G17" s="138">
        <v>168070.57668</v>
      </c>
      <c r="H17" s="138">
        <v>155913.11572999999</v>
      </c>
      <c r="I17" s="161">
        <f t="shared" si="0"/>
        <v>-13142.365270000009</v>
      </c>
      <c r="J17" s="160">
        <f t="shared" si="7"/>
        <v>92.766454908316661</v>
      </c>
      <c r="K17" s="160">
        <f t="shared" si="8"/>
        <v>92.226004627439423</v>
      </c>
      <c r="L17" s="160">
        <f t="shared" si="2"/>
        <v>9.0143629523619726</v>
      </c>
      <c r="M17" s="467"/>
      <c r="N17" s="479"/>
      <c r="O17" s="20"/>
      <c r="P17" s="20"/>
      <c r="Q17" s="20"/>
    </row>
    <row r="18" spans="1:17" s="8" customFormat="1" ht="168.75" customHeight="1" x14ac:dyDescent="0.5">
      <c r="A18" s="480"/>
      <c r="B18" s="460"/>
      <c r="C18" s="461"/>
      <c r="D18" s="16" t="s">
        <v>20</v>
      </c>
      <c r="E18" s="138">
        <v>512419.61300000001</v>
      </c>
      <c r="F18" s="138">
        <v>91036.144070000009</v>
      </c>
      <c r="G18" s="138">
        <v>696300.88615999999</v>
      </c>
      <c r="H18" s="138">
        <v>81008.336930000005</v>
      </c>
      <c r="I18" s="161">
        <f t="shared" si="0"/>
        <v>-10027.807140000004</v>
      </c>
      <c r="J18" s="160">
        <f t="shared" si="7"/>
        <v>11.634099358504256</v>
      </c>
      <c r="K18" s="160">
        <f t="shared" si="8"/>
        <v>88.984806812237821</v>
      </c>
      <c r="L18" s="160">
        <f t="shared" si="2"/>
        <v>15.808984448454359</v>
      </c>
      <c r="M18" s="467"/>
      <c r="N18" s="479"/>
      <c r="O18" s="20"/>
      <c r="P18" s="20"/>
      <c r="Q18" s="20"/>
    </row>
    <row r="19" spans="1:17" s="8" customFormat="1" ht="195" customHeight="1" x14ac:dyDescent="0.5">
      <c r="A19" s="480"/>
      <c r="B19" s="460"/>
      <c r="C19" s="461"/>
      <c r="D19" s="17" t="s">
        <v>21</v>
      </c>
      <c r="E19" s="163">
        <v>0</v>
      </c>
      <c r="F19" s="163">
        <v>0</v>
      </c>
      <c r="G19" s="163">
        <v>0</v>
      </c>
      <c r="H19" s="163">
        <v>0</v>
      </c>
      <c r="I19" s="188">
        <f t="shared" si="0"/>
        <v>0</v>
      </c>
      <c r="J19" s="160">
        <f t="shared" si="7"/>
        <v>0</v>
      </c>
      <c r="K19" s="160">
        <f t="shared" si="8"/>
        <v>0</v>
      </c>
      <c r="L19" s="160">
        <f t="shared" si="2"/>
        <v>0</v>
      </c>
      <c r="M19" s="467"/>
      <c r="N19" s="479"/>
      <c r="O19" s="20"/>
      <c r="P19" s="20"/>
      <c r="Q19" s="20"/>
    </row>
    <row r="20" spans="1:17" s="8" customFormat="1" ht="159.75" customHeight="1" x14ac:dyDescent="0.5">
      <c r="A20" s="480"/>
      <c r="B20" s="460"/>
      <c r="C20" s="461"/>
      <c r="D20" s="17" t="s">
        <v>22</v>
      </c>
      <c r="E20" s="163">
        <v>0</v>
      </c>
      <c r="F20" s="163">
        <v>0</v>
      </c>
      <c r="G20" s="163">
        <v>0</v>
      </c>
      <c r="H20" s="163">
        <v>0</v>
      </c>
      <c r="I20" s="188">
        <f t="shared" si="0"/>
        <v>0</v>
      </c>
      <c r="J20" s="160">
        <f t="shared" si="7"/>
        <v>0</v>
      </c>
      <c r="K20" s="160">
        <f t="shared" si="8"/>
        <v>0</v>
      </c>
      <c r="L20" s="160">
        <f t="shared" si="2"/>
        <v>0</v>
      </c>
      <c r="M20" s="467"/>
      <c r="N20" s="479"/>
      <c r="O20" s="20"/>
      <c r="P20" s="20"/>
      <c r="Q20" s="20"/>
    </row>
    <row r="21" spans="1:17" s="8" customFormat="1" ht="144" customHeight="1" x14ac:dyDescent="0.5">
      <c r="A21" s="480"/>
      <c r="B21" s="460"/>
      <c r="C21" s="461"/>
      <c r="D21" s="18" t="s">
        <v>23</v>
      </c>
      <c r="E21" s="138">
        <v>142259.87797</v>
      </c>
      <c r="F21" s="138">
        <v>0</v>
      </c>
      <c r="G21" s="138">
        <v>0</v>
      </c>
      <c r="H21" s="138">
        <v>0</v>
      </c>
      <c r="I21" s="172">
        <f t="shared" si="0"/>
        <v>0</v>
      </c>
      <c r="J21" s="160">
        <f t="shared" si="7"/>
        <v>0</v>
      </c>
      <c r="K21" s="160">
        <f t="shared" si="8"/>
        <v>0</v>
      </c>
      <c r="L21" s="160">
        <f t="shared" si="2"/>
        <v>0</v>
      </c>
      <c r="M21" s="467"/>
      <c r="N21" s="479"/>
      <c r="O21" s="20"/>
      <c r="P21" s="20"/>
      <c r="Q21" s="20"/>
    </row>
    <row r="22" spans="1:17" s="8" customFormat="1" ht="124.5" customHeight="1" x14ac:dyDescent="0.5">
      <c r="A22" s="480"/>
      <c r="B22" s="460"/>
      <c r="C22" s="461"/>
      <c r="D22" s="19" t="s">
        <v>24</v>
      </c>
      <c r="E22" s="163">
        <v>0</v>
      </c>
      <c r="F22" s="163">
        <v>0</v>
      </c>
      <c r="G22" s="163">
        <v>0</v>
      </c>
      <c r="H22" s="163">
        <v>0</v>
      </c>
      <c r="I22" s="188">
        <f t="shared" si="0"/>
        <v>0</v>
      </c>
      <c r="J22" s="160">
        <f t="shared" si="7"/>
        <v>0</v>
      </c>
      <c r="K22" s="160">
        <f t="shared" si="8"/>
        <v>0</v>
      </c>
      <c r="L22" s="160">
        <f t="shared" si="2"/>
        <v>0</v>
      </c>
      <c r="M22" s="467"/>
      <c r="N22" s="479"/>
      <c r="O22" s="20"/>
      <c r="P22" s="20"/>
      <c r="Q22" s="20"/>
    </row>
    <row r="23" spans="1:17" s="8" customFormat="1" ht="203.25" customHeight="1" x14ac:dyDescent="0.5">
      <c r="A23" s="480">
        <v>2</v>
      </c>
      <c r="B23" s="460" t="s">
        <v>27</v>
      </c>
      <c r="C23" s="461">
        <v>2</v>
      </c>
      <c r="D23" s="12" t="s">
        <v>17</v>
      </c>
      <c r="E23" s="132">
        <f>E24+E25+E26+E29</f>
        <v>1865.684</v>
      </c>
      <c r="F23" s="132">
        <f>F24+F25+F26+F29</f>
        <v>0</v>
      </c>
      <c r="G23" s="132">
        <f>G24+G25+G26+G29</f>
        <v>1078.684</v>
      </c>
      <c r="H23" s="132">
        <f>H24+H25+H26+H29</f>
        <v>0</v>
      </c>
      <c r="I23" s="209">
        <f t="shared" si="0"/>
        <v>0</v>
      </c>
      <c r="J23" s="132">
        <f t="shared" si="7"/>
        <v>0</v>
      </c>
      <c r="K23" s="132">
        <f t="shared" si="8"/>
        <v>0</v>
      </c>
      <c r="L23" s="132">
        <f t="shared" si="2"/>
        <v>0</v>
      </c>
      <c r="M23" s="467">
        <v>4</v>
      </c>
      <c r="N23" s="468" t="s">
        <v>64</v>
      </c>
      <c r="O23" s="20"/>
      <c r="P23" s="20"/>
      <c r="Q23" s="20"/>
    </row>
    <row r="24" spans="1:17" s="8" customFormat="1" ht="132" customHeight="1" x14ac:dyDescent="0.5">
      <c r="A24" s="480"/>
      <c r="B24" s="460"/>
      <c r="C24" s="461"/>
      <c r="D24" s="16" t="s">
        <v>18</v>
      </c>
      <c r="E24" s="184">
        <v>0</v>
      </c>
      <c r="F24" s="184">
        <v>0</v>
      </c>
      <c r="G24" s="184">
        <v>0</v>
      </c>
      <c r="H24" s="184">
        <v>0</v>
      </c>
      <c r="I24" s="188">
        <f t="shared" si="0"/>
        <v>0</v>
      </c>
      <c r="J24" s="159">
        <f t="shared" si="7"/>
        <v>0</v>
      </c>
      <c r="K24" s="159">
        <f t="shared" si="8"/>
        <v>0</v>
      </c>
      <c r="L24" s="159">
        <f t="shared" si="2"/>
        <v>0</v>
      </c>
      <c r="M24" s="467"/>
      <c r="N24" s="469"/>
      <c r="O24" s="20"/>
      <c r="P24" s="20"/>
      <c r="Q24" s="20"/>
    </row>
    <row r="25" spans="1:17" s="8" customFormat="1" ht="132" customHeight="1" x14ac:dyDescent="0.5">
      <c r="A25" s="480"/>
      <c r="B25" s="460"/>
      <c r="C25" s="461"/>
      <c r="D25" s="16" t="s">
        <v>19</v>
      </c>
      <c r="E25" s="184">
        <v>0</v>
      </c>
      <c r="F25" s="184">
        <v>0</v>
      </c>
      <c r="G25" s="184">
        <v>0</v>
      </c>
      <c r="H25" s="184">
        <v>0</v>
      </c>
      <c r="I25" s="188">
        <f t="shared" si="0"/>
        <v>0</v>
      </c>
      <c r="J25" s="159">
        <f t="shared" si="7"/>
        <v>0</v>
      </c>
      <c r="K25" s="159">
        <f t="shared" si="8"/>
        <v>0</v>
      </c>
      <c r="L25" s="159">
        <f t="shared" si="2"/>
        <v>0</v>
      </c>
      <c r="M25" s="467"/>
      <c r="N25" s="469"/>
      <c r="O25" s="20"/>
      <c r="P25" s="20"/>
      <c r="Q25" s="20"/>
    </row>
    <row r="26" spans="1:17" s="8" customFormat="1" ht="185.25" customHeight="1" x14ac:dyDescent="0.5">
      <c r="A26" s="480"/>
      <c r="B26" s="460"/>
      <c r="C26" s="461"/>
      <c r="D26" s="16" t="s">
        <v>20</v>
      </c>
      <c r="E26" s="184">
        <v>1078.684</v>
      </c>
      <c r="F26" s="184">
        <v>0</v>
      </c>
      <c r="G26" s="184">
        <v>1078.684</v>
      </c>
      <c r="H26" s="184">
        <v>0</v>
      </c>
      <c r="I26" s="210">
        <f t="shared" si="0"/>
        <v>0</v>
      </c>
      <c r="J26" s="159">
        <f t="shared" si="7"/>
        <v>0</v>
      </c>
      <c r="K26" s="159">
        <f t="shared" si="8"/>
        <v>0</v>
      </c>
      <c r="L26" s="159">
        <f t="shared" si="2"/>
        <v>0</v>
      </c>
      <c r="M26" s="467"/>
      <c r="N26" s="469"/>
      <c r="O26" s="20"/>
      <c r="P26" s="20"/>
      <c r="Q26" s="20"/>
    </row>
    <row r="27" spans="1:17" s="8" customFormat="1" ht="248.25" customHeight="1" x14ac:dyDescent="0.5">
      <c r="A27" s="480"/>
      <c r="B27" s="460"/>
      <c r="C27" s="461"/>
      <c r="D27" s="17" t="s">
        <v>21</v>
      </c>
      <c r="E27" s="184">
        <v>0</v>
      </c>
      <c r="F27" s="184">
        <v>0</v>
      </c>
      <c r="G27" s="184">
        <v>0</v>
      </c>
      <c r="H27" s="184">
        <v>0</v>
      </c>
      <c r="I27" s="188">
        <v>0</v>
      </c>
      <c r="J27" s="159">
        <f t="shared" si="7"/>
        <v>0</v>
      </c>
      <c r="K27" s="159">
        <f t="shared" si="8"/>
        <v>0</v>
      </c>
      <c r="L27" s="159">
        <f t="shared" si="2"/>
        <v>0</v>
      </c>
      <c r="M27" s="467"/>
      <c r="N27" s="469"/>
      <c r="O27" s="20"/>
      <c r="P27" s="20"/>
      <c r="Q27" s="20"/>
    </row>
    <row r="28" spans="1:17" s="8" customFormat="1" ht="177" customHeight="1" x14ac:dyDescent="0.5">
      <c r="A28" s="480"/>
      <c r="B28" s="460"/>
      <c r="C28" s="461"/>
      <c r="D28" s="17" t="s">
        <v>22</v>
      </c>
      <c r="E28" s="184">
        <v>0</v>
      </c>
      <c r="F28" s="184">
        <v>0</v>
      </c>
      <c r="G28" s="184">
        <v>0</v>
      </c>
      <c r="H28" s="184">
        <v>0</v>
      </c>
      <c r="I28" s="188">
        <v>0</v>
      </c>
      <c r="J28" s="159">
        <f t="shared" si="7"/>
        <v>0</v>
      </c>
      <c r="K28" s="159">
        <f t="shared" si="8"/>
        <v>0</v>
      </c>
      <c r="L28" s="159">
        <f t="shared" si="2"/>
        <v>0</v>
      </c>
      <c r="M28" s="467"/>
      <c r="N28" s="469"/>
      <c r="O28" s="20"/>
      <c r="P28" s="20"/>
      <c r="Q28" s="20"/>
    </row>
    <row r="29" spans="1:17" s="8" customFormat="1" ht="132" customHeight="1" x14ac:dyDescent="0.5">
      <c r="A29" s="480"/>
      <c r="B29" s="460"/>
      <c r="C29" s="461"/>
      <c r="D29" s="18" t="s">
        <v>23</v>
      </c>
      <c r="E29" s="184">
        <v>787</v>
      </c>
      <c r="F29" s="184">
        <v>0</v>
      </c>
      <c r="G29" s="184">
        <v>0</v>
      </c>
      <c r="H29" s="184">
        <v>0</v>
      </c>
      <c r="I29" s="188">
        <v>0</v>
      </c>
      <c r="J29" s="159">
        <f t="shared" si="7"/>
        <v>0</v>
      </c>
      <c r="K29" s="159">
        <f t="shared" si="8"/>
        <v>0</v>
      </c>
      <c r="L29" s="159">
        <f t="shared" si="2"/>
        <v>0</v>
      </c>
      <c r="M29" s="467"/>
      <c r="N29" s="469"/>
      <c r="O29" s="20"/>
      <c r="P29" s="20"/>
      <c r="Q29" s="20"/>
    </row>
    <row r="30" spans="1:17" s="8" customFormat="1" ht="132" customHeight="1" x14ac:dyDescent="0.5">
      <c r="A30" s="480"/>
      <c r="B30" s="460"/>
      <c r="C30" s="461"/>
      <c r="D30" s="19" t="s">
        <v>24</v>
      </c>
      <c r="E30" s="134">
        <v>0</v>
      </c>
      <c r="F30" s="134">
        <v>0</v>
      </c>
      <c r="G30" s="134">
        <v>0</v>
      </c>
      <c r="H30" s="134">
        <v>0</v>
      </c>
      <c r="I30" s="188">
        <f t="shared" ref="I30:I58" si="9">H30-F30</f>
        <v>0</v>
      </c>
      <c r="J30" s="159">
        <f t="shared" si="7"/>
        <v>0</v>
      </c>
      <c r="K30" s="159">
        <f t="shared" si="8"/>
        <v>0</v>
      </c>
      <c r="L30" s="159">
        <f t="shared" si="2"/>
        <v>0</v>
      </c>
      <c r="M30" s="467"/>
      <c r="N30" s="469"/>
      <c r="O30" s="20"/>
      <c r="P30" s="20"/>
      <c r="Q30" s="20"/>
    </row>
    <row r="31" spans="1:17" s="8" customFormat="1" ht="188.25" customHeight="1" x14ac:dyDescent="0.5">
      <c r="A31" s="480">
        <v>3</v>
      </c>
      <c r="B31" s="460" t="s">
        <v>28</v>
      </c>
      <c r="C31" s="461">
        <v>9</v>
      </c>
      <c r="D31" s="12" t="s">
        <v>17</v>
      </c>
      <c r="E31" s="132">
        <f>E33+E34+E37</f>
        <v>921314.76882000011</v>
      </c>
      <c r="F31" s="132">
        <f>F33+F34</f>
        <v>67587.581999999995</v>
      </c>
      <c r="G31" s="132">
        <v>581477.87557000003</v>
      </c>
      <c r="H31" s="132">
        <v>41312.485650000002</v>
      </c>
      <c r="I31" s="168">
        <f t="shared" si="9"/>
        <v>-26275.096349999993</v>
      </c>
      <c r="J31" s="132">
        <f t="shared" ref="J31:J76" si="10">IF(H31=0, ,H31/G31*100)</f>
        <v>7.1047390426511052</v>
      </c>
      <c r="K31" s="132">
        <f t="shared" ref="K31:K40" si="11">IF(H31=0,0,H31/F31*100)</f>
        <v>61.124372891458087</v>
      </c>
      <c r="L31" s="132">
        <f t="shared" si="2"/>
        <v>4.4840793882976753</v>
      </c>
      <c r="M31" s="467">
        <v>6</v>
      </c>
      <c r="N31" s="463" t="s">
        <v>29</v>
      </c>
      <c r="O31" s="20"/>
      <c r="P31" s="20"/>
      <c r="Q31" s="20"/>
    </row>
    <row r="32" spans="1:17" s="8" customFormat="1" ht="171.75" customHeight="1" x14ac:dyDescent="0.5">
      <c r="A32" s="480"/>
      <c r="B32" s="460"/>
      <c r="C32" s="461"/>
      <c r="D32" s="16" t="s">
        <v>18</v>
      </c>
      <c r="E32" s="183">
        <v>0</v>
      </c>
      <c r="F32" s="183">
        <v>0</v>
      </c>
      <c r="G32" s="183">
        <v>0</v>
      </c>
      <c r="H32" s="183">
        <v>0</v>
      </c>
      <c r="I32" s="140">
        <f t="shared" si="9"/>
        <v>0</v>
      </c>
      <c r="J32" s="136">
        <f t="shared" si="10"/>
        <v>0</v>
      </c>
      <c r="K32" s="136">
        <f t="shared" si="11"/>
        <v>0</v>
      </c>
      <c r="L32" s="136">
        <f t="shared" si="2"/>
        <v>0</v>
      </c>
      <c r="M32" s="467"/>
      <c r="N32" s="464"/>
      <c r="O32" s="20"/>
      <c r="P32" s="20"/>
      <c r="Q32" s="20"/>
    </row>
    <row r="33" spans="1:17" s="8" customFormat="1" ht="186.75" customHeight="1" x14ac:dyDescent="0.5">
      <c r="A33" s="480"/>
      <c r="B33" s="460"/>
      <c r="C33" s="461"/>
      <c r="D33" s="16" t="s">
        <v>19</v>
      </c>
      <c r="E33" s="208">
        <v>553.9</v>
      </c>
      <c r="F33" s="208">
        <v>9.9849999999999994</v>
      </c>
      <c r="G33" s="208">
        <v>0</v>
      </c>
      <c r="H33" s="208">
        <v>0</v>
      </c>
      <c r="I33" s="164">
        <f t="shared" si="9"/>
        <v>-9.9849999999999994</v>
      </c>
      <c r="J33" s="136">
        <f t="shared" si="10"/>
        <v>0</v>
      </c>
      <c r="K33" s="136">
        <f t="shared" si="11"/>
        <v>0</v>
      </c>
      <c r="L33" s="136">
        <f t="shared" si="2"/>
        <v>0</v>
      </c>
      <c r="M33" s="467"/>
      <c r="N33" s="464"/>
      <c r="O33" s="20"/>
      <c r="P33" s="20"/>
      <c r="Q33" s="20"/>
    </row>
    <row r="34" spans="1:17" s="8" customFormat="1" ht="174" customHeight="1" x14ac:dyDescent="0.5">
      <c r="A34" s="480"/>
      <c r="B34" s="460"/>
      <c r="C34" s="461"/>
      <c r="D34" s="16" t="s">
        <v>20</v>
      </c>
      <c r="E34" s="208">
        <v>395573.81497000001</v>
      </c>
      <c r="F34" s="208">
        <v>67577.596999999994</v>
      </c>
      <c r="G34" s="208">
        <v>581477.87557000003</v>
      </c>
      <c r="H34" s="208">
        <v>41312.485650000002</v>
      </c>
      <c r="I34" s="164">
        <f t="shared" si="9"/>
        <v>-26265.111349999992</v>
      </c>
      <c r="J34" s="136">
        <f t="shared" si="10"/>
        <v>7.1047390426511052</v>
      </c>
      <c r="K34" s="136">
        <f t="shared" si="11"/>
        <v>61.133404388439573</v>
      </c>
      <c r="L34" s="136">
        <f t="shared" si="2"/>
        <v>10.443685624927705</v>
      </c>
      <c r="M34" s="467"/>
      <c r="N34" s="464"/>
      <c r="O34" s="20"/>
      <c r="P34" s="20"/>
      <c r="Q34" s="20"/>
    </row>
    <row r="35" spans="1:17" s="8" customFormat="1" ht="246" customHeight="1" x14ac:dyDescent="0.5">
      <c r="A35" s="480"/>
      <c r="B35" s="460"/>
      <c r="C35" s="461"/>
      <c r="D35" s="17" t="s">
        <v>21</v>
      </c>
      <c r="E35" s="183">
        <v>0</v>
      </c>
      <c r="F35" s="183">
        <v>0</v>
      </c>
      <c r="G35" s="183">
        <v>0</v>
      </c>
      <c r="H35" s="183">
        <v>0</v>
      </c>
      <c r="I35" s="135">
        <f t="shared" si="9"/>
        <v>0</v>
      </c>
      <c r="J35" s="136">
        <f t="shared" si="10"/>
        <v>0</v>
      </c>
      <c r="K35" s="136">
        <f t="shared" si="11"/>
        <v>0</v>
      </c>
      <c r="L35" s="136">
        <f t="shared" si="2"/>
        <v>0</v>
      </c>
      <c r="M35" s="467"/>
      <c r="N35" s="464"/>
      <c r="O35" s="20"/>
      <c r="P35" s="20"/>
      <c r="Q35" s="20"/>
    </row>
    <row r="36" spans="1:17" s="8" customFormat="1" ht="171.75" customHeight="1" x14ac:dyDescent="0.5">
      <c r="A36" s="480"/>
      <c r="B36" s="460"/>
      <c r="C36" s="461"/>
      <c r="D36" s="17" t="s">
        <v>22</v>
      </c>
      <c r="E36" s="183">
        <v>0</v>
      </c>
      <c r="F36" s="183">
        <v>0</v>
      </c>
      <c r="G36" s="183">
        <v>0</v>
      </c>
      <c r="H36" s="183">
        <v>0</v>
      </c>
      <c r="I36" s="135">
        <f t="shared" si="9"/>
        <v>0</v>
      </c>
      <c r="J36" s="136">
        <f t="shared" si="10"/>
        <v>0</v>
      </c>
      <c r="K36" s="136">
        <f t="shared" si="11"/>
        <v>0</v>
      </c>
      <c r="L36" s="136">
        <f t="shared" si="2"/>
        <v>0</v>
      </c>
      <c r="M36" s="467"/>
      <c r="N36" s="464"/>
      <c r="O36" s="20"/>
      <c r="P36" s="20"/>
      <c r="Q36" s="20"/>
    </row>
    <row r="37" spans="1:17" s="8" customFormat="1" ht="132" customHeight="1" x14ac:dyDescent="0.5">
      <c r="A37" s="480"/>
      <c r="B37" s="460"/>
      <c r="C37" s="461"/>
      <c r="D37" s="18" t="s">
        <v>23</v>
      </c>
      <c r="E37" s="183">
        <v>525187.05385000003</v>
      </c>
      <c r="F37" s="183">
        <v>0</v>
      </c>
      <c r="G37" s="183">
        <v>0</v>
      </c>
      <c r="H37" s="183">
        <v>0</v>
      </c>
      <c r="I37" s="140">
        <f t="shared" si="9"/>
        <v>0</v>
      </c>
      <c r="J37" s="136">
        <f t="shared" si="10"/>
        <v>0</v>
      </c>
      <c r="K37" s="136">
        <f t="shared" si="11"/>
        <v>0</v>
      </c>
      <c r="L37" s="136">
        <f t="shared" si="2"/>
        <v>0</v>
      </c>
      <c r="M37" s="467"/>
      <c r="N37" s="464"/>
      <c r="O37" s="20"/>
      <c r="P37" s="20"/>
      <c r="Q37" s="20"/>
    </row>
    <row r="38" spans="1:17" s="8" customFormat="1" ht="132" customHeight="1" x14ac:dyDescent="0.5">
      <c r="A38" s="480"/>
      <c r="B38" s="460"/>
      <c r="C38" s="461"/>
      <c r="D38" s="19" t="s">
        <v>24</v>
      </c>
      <c r="E38" s="183">
        <v>0</v>
      </c>
      <c r="F38" s="183">
        <v>0</v>
      </c>
      <c r="G38" s="183">
        <v>0</v>
      </c>
      <c r="H38" s="183">
        <v>0</v>
      </c>
      <c r="I38" s="135">
        <f t="shared" si="9"/>
        <v>0</v>
      </c>
      <c r="J38" s="136">
        <f t="shared" si="10"/>
        <v>0</v>
      </c>
      <c r="K38" s="136">
        <f t="shared" si="11"/>
        <v>0</v>
      </c>
      <c r="L38" s="136">
        <f t="shared" si="2"/>
        <v>0</v>
      </c>
      <c r="M38" s="467"/>
      <c r="N38" s="464"/>
      <c r="O38" s="20"/>
      <c r="P38" s="20"/>
      <c r="Q38" s="20"/>
    </row>
    <row r="39" spans="1:17" s="8" customFormat="1" ht="188.25" customHeight="1" x14ac:dyDescent="0.5">
      <c r="A39" s="459">
        <v>4</v>
      </c>
      <c r="B39" s="460" t="s">
        <v>30</v>
      </c>
      <c r="C39" s="461">
        <v>5</v>
      </c>
      <c r="D39" s="12" t="s">
        <v>17</v>
      </c>
      <c r="E39" s="200">
        <v>7789.6970000000001</v>
      </c>
      <c r="F39" s="200">
        <v>2101.5529999999999</v>
      </c>
      <c r="G39" s="201">
        <v>7789.6970000000001</v>
      </c>
      <c r="H39" s="200">
        <v>1392.771</v>
      </c>
      <c r="I39" s="168">
        <f t="shared" si="9"/>
        <v>-708.78199999999993</v>
      </c>
      <c r="J39" s="132">
        <f t="shared" si="10"/>
        <v>17.879655652845035</v>
      </c>
      <c r="K39" s="132">
        <f t="shared" si="11"/>
        <v>66.273417801026184</v>
      </c>
      <c r="L39" s="132">
        <f t="shared" si="2"/>
        <v>17.879655652845035</v>
      </c>
      <c r="M39" s="467">
        <v>4</v>
      </c>
      <c r="N39" s="463" t="s">
        <v>31</v>
      </c>
      <c r="O39" s="20"/>
      <c r="P39" s="20"/>
      <c r="Q39" s="20"/>
    </row>
    <row r="40" spans="1:17" s="8" customFormat="1" ht="162.75" customHeight="1" x14ac:dyDescent="0.5">
      <c r="A40" s="459"/>
      <c r="B40" s="460"/>
      <c r="C40" s="461"/>
      <c r="D40" s="16" t="s">
        <v>18</v>
      </c>
      <c r="E40" s="202">
        <v>0</v>
      </c>
      <c r="F40" s="203">
        <v>0</v>
      </c>
      <c r="G40" s="202">
        <v>0</v>
      </c>
      <c r="H40" s="202">
        <v>0</v>
      </c>
      <c r="I40" s="135">
        <f t="shared" si="9"/>
        <v>0</v>
      </c>
      <c r="J40" s="136">
        <f t="shared" si="10"/>
        <v>0</v>
      </c>
      <c r="K40" s="136">
        <f t="shared" si="11"/>
        <v>0</v>
      </c>
      <c r="L40" s="136">
        <f t="shared" si="2"/>
        <v>0</v>
      </c>
      <c r="M40" s="467"/>
      <c r="N40" s="464"/>
      <c r="O40" s="20"/>
      <c r="P40" s="20"/>
      <c r="Q40" s="20"/>
    </row>
    <row r="41" spans="1:17" s="8" customFormat="1" ht="167.25" customHeight="1" x14ac:dyDescent="0.5">
      <c r="A41" s="459"/>
      <c r="B41" s="460"/>
      <c r="C41" s="461"/>
      <c r="D41" s="16" t="s">
        <v>19</v>
      </c>
      <c r="E41" s="202">
        <v>0</v>
      </c>
      <c r="F41" s="203">
        <v>0</v>
      </c>
      <c r="G41" s="202">
        <v>0</v>
      </c>
      <c r="H41" s="203">
        <v>0</v>
      </c>
      <c r="I41" s="135">
        <f t="shared" si="9"/>
        <v>0</v>
      </c>
      <c r="J41" s="136">
        <f t="shared" si="10"/>
        <v>0</v>
      </c>
      <c r="K41" s="136">
        <v>0</v>
      </c>
      <c r="L41" s="136">
        <f t="shared" si="2"/>
        <v>0</v>
      </c>
      <c r="M41" s="467"/>
      <c r="N41" s="464"/>
      <c r="O41" s="20"/>
      <c r="P41" s="20"/>
      <c r="Q41" s="20"/>
    </row>
    <row r="42" spans="1:17" s="8" customFormat="1" ht="185.25" customHeight="1" x14ac:dyDescent="0.5">
      <c r="A42" s="459"/>
      <c r="B42" s="460"/>
      <c r="C42" s="461"/>
      <c r="D42" s="16" t="s">
        <v>20</v>
      </c>
      <c r="E42" s="204">
        <v>7789.6970000000001</v>
      </c>
      <c r="F42" s="205">
        <v>2101.5529999999999</v>
      </c>
      <c r="G42" s="206">
        <v>7789.6970000000001</v>
      </c>
      <c r="H42" s="207">
        <v>1392.771</v>
      </c>
      <c r="I42" s="197">
        <f>H42-F42</f>
        <v>-708.78199999999993</v>
      </c>
      <c r="J42" s="136">
        <f t="shared" si="10"/>
        <v>17.879655652845035</v>
      </c>
      <c r="K42" s="136">
        <f>IF(H42=0,0,H42/F42*100)</f>
        <v>66.273417801026184</v>
      </c>
      <c r="L42" s="136">
        <f t="shared" si="2"/>
        <v>17.879655652845035</v>
      </c>
      <c r="M42" s="467"/>
      <c r="N42" s="464"/>
      <c r="O42" s="20"/>
      <c r="P42" s="20"/>
      <c r="Q42" s="20"/>
    </row>
    <row r="43" spans="1:17" s="8" customFormat="1" ht="232.5" customHeight="1" x14ac:dyDescent="0.5">
      <c r="A43" s="459"/>
      <c r="B43" s="460"/>
      <c r="C43" s="461"/>
      <c r="D43" s="17" t="s">
        <v>21</v>
      </c>
      <c r="E43" s="134">
        <v>0</v>
      </c>
      <c r="F43" s="134">
        <v>0</v>
      </c>
      <c r="G43" s="134">
        <v>0</v>
      </c>
      <c r="H43" s="134">
        <v>0</v>
      </c>
      <c r="I43" s="135">
        <f t="shared" si="9"/>
        <v>0</v>
      </c>
      <c r="J43" s="136">
        <f t="shared" si="10"/>
        <v>0</v>
      </c>
      <c r="K43" s="136">
        <f>IF(H43=0,0,H43/F43*100)</f>
        <v>0</v>
      </c>
      <c r="L43" s="136">
        <f t="shared" si="2"/>
        <v>0</v>
      </c>
      <c r="M43" s="467"/>
      <c r="N43" s="464"/>
      <c r="O43" s="20"/>
      <c r="P43" s="20"/>
      <c r="Q43" s="20"/>
    </row>
    <row r="44" spans="1:17" s="8" customFormat="1" ht="169.5" customHeight="1" x14ac:dyDescent="0.5">
      <c r="A44" s="459"/>
      <c r="B44" s="460"/>
      <c r="C44" s="461"/>
      <c r="D44" s="17" t="s">
        <v>22</v>
      </c>
      <c r="E44" s="134">
        <v>0</v>
      </c>
      <c r="F44" s="134">
        <v>0</v>
      </c>
      <c r="G44" s="134">
        <v>0</v>
      </c>
      <c r="H44" s="134">
        <v>0</v>
      </c>
      <c r="I44" s="135">
        <f t="shared" si="9"/>
        <v>0</v>
      </c>
      <c r="J44" s="136">
        <f t="shared" si="10"/>
        <v>0</v>
      </c>
      <c r="K44" s="136">
        <f>IF(H44=0,0,H44/F44*100)</f>
        <v>0</v>
      </c>
      <c r="L44" s="136">
        <f t="shared" si="2"/>
        <v>0</v>
      </c>
      <c r="M44" s="467"/>
      <c r="N44" s="464"/>
      <c r="O44" s="20"/>
      <c r="P44" s="20"/>
      <c r="Q44" s="20"/>
    </row>
    <row r="45" spans="1:17" s="8" customFormat="1" ht="132" customHeight="1" x14ac:dyDescent="0.5">
      <c r="A45" s="459"/>
      <c r="B45" s="460"/>
      <c r="C45" s="461"/>
      <c r="D45" s="18" t="s">
        <v>23</v>
      </c>
      <c r="E45" s="134">
        <v>0</v>
      </c>
      <c r="F45" s="134">
        <v>0</v>
      </c>
      <c r="G45" s="134">
        <v>0</v>
      </c>
      <c r="H45" s="134">
        <v>0</v>
      </c>
      <c r="I45" s="140">
        <f t="shared" si="9"/>
        <v>0</v>
      </c>
      <c r="J45" s="136">
        <f t="shared" si="10"/>
        <v>0</v>
      </c>
      <c r="K45" s="136">
        <f t="shared" ref="K45:K77" si="12">IF(H45=0,0,H45/F45*100)</f>
        <v>0</v>
      </c>
      <c r="L45" s="136">
        <f t="shared" si="2"/>
        <v>0</v>
      </c>
      <c r="M45" s="467"/>
      <c r="N45" s="464"/>
      <c r="O45" s="20"/>
      <c r="P45" s="20"/>
      <c r="Q45" s="20"/>
    </row>
    <row r="46" spans="1:17" s="8" customFormat="1" ht="132" customHeight="1" x14ac:dyDescent="0.5">
      <c r="A46" s="459"/>
      <c r="B46" s="460"/>
      <c r="C46" s="461"/>
      <c r="D46" s="19" t="s">
        <v>24</v>
      </c>
      <c r="E46" s="134">
        <v>0</v>
      </c>
      <c r="F46" s="134">
        <v>0</v>
      </c>
      <c r="G46" s="134">
        <v>0</v>
      </c>
      <c r="H46" s="134">
        <v>0</v>
      </c>
      <c r="I46" s="135">
        <f t="shared" si="9"/>
        <v>0</v>
      </c>
      <c r="J46" s="136">
        <f t="shared" si="10"/>
        <v>0</v>
      </c>
      <c r="K46" s="136">
        <f t="shared" si="12"/>
        <v>0</v>
      </c>
      <c r="L46" s="136">
        <f t="shared" si="2"/>
        <v>0</v>
      </c>
      <c r="M46" s="467"/>
      <c r="N46" s="464"/>
      <c r="O46" s="20"/>
      <c r="P46" s="20"/>
      <c r="Q46" s="20"/>
    </row>
    <row r="47" spans="1:17" s="8" customFormat="1" ht="188.25" customHeight="1" x14ac:dyDescent="0.5">
      <c r="A47" s="459">
        <v>5</v>
      </c>
      <c r="B47" s="460" t="s">
        <v>32</v>
      </c>
      <c r="C47" s="461">
        <v>12</v>
      </c>
      <c r="D47" s="12" t="s">
        <v>17</v>
      </c>
      <c r="E47" s="132">
        <f>E48+E49+E50+E53</f>
        <v>501423.99124</v>
      </c>
      <c r="F47" s="132">
        <f>F48+F49+F50+F53</f>
        <v>29813.1</v>
      </c>
      <c r="G47" s="132">
        <f>G48+G49+G50+G53</f>
        <v>223604.62960000001</v>
      </c>
      <c r="H47" s="132">
        <f>H48+H49+H50+H53</f>
        <v>17851.50605</v>
      </c>
      <c r="I47" s="168">
        <f t="shared" si="9"/>
        <v>-11961.593949999999</v>
      </c>
      <c r="J47" s="132">
        <f t="shared" si="10"/>
        <v>7.9835136159452746</v>
      </c>
      <c r="K47" s="132">
        <f t="shared" si="12"/>
        <v>59.878060483478748</v>
      </c>
      <c r="L47" s="132">
        <f t="shared" si="2"/>
        <v>3.5601619311939969</v>
      </c>
      <c r="M47" s="467">
        <v>9</v>
      </c>
      <c r="N47" s="478" t="s">
        <v>68</v>
      </c>
      <c r="O47" s="20"/>
      <c r="P47" s="20"/>
      <c r="Q47" s="20"/>
    </row>
    <row r="48" spans="1:17" s="8" customFormat="1" ht="132" customHeight="1" x14ac:dyDescent="0.5">
      <c r="A48" s="459"/>
      <c r="B48" s="460"/>
      <c r="C48" s="461"/>
      <c r="D48" s="16" t="s">
        <v>18</v>
      </c>
      <c r="E48" s="147">
        <v>0</v>
      </c>
      <c r="F48" s="147">
        <v>0</v>
      </c>
      <c r="G48" s="147">
        <v>0</v>
      </c>
      <c r="H48" s="147">
        <v>0</v>
      </c>
      <c r="I48" s="143">
        <f t="shared" si="9"/>
        <v>0</v>
      </c>
      <c r="J48" s="136">
        <f t="shared" si="10"/>
        <v>0</v>
      </c>
      <c r="K48" s="136">
        <f t="shared" si="12"/>
        <v>0</v>
      </c>
      <c r="L48" s="136">
        <f t="shared" si="2"/>
        <v>0</v>
      </c>
      <c r="M48" s="467"/>
      <c r="N48" s="479"/>
      <c r="O48" s="20"/>
      <c r="P48" s="20"/>
      <c r="Q48" s="20"/>
    </row>
    <row r="49" spans="1:17" s="8" customFormat="1" ht="193.5" customHeight="1" x14ac:dyDescent="0.5">
      <c r="A49" s="459"/>
      <c r="B49" s="460"/>
      <c r="C49" s="461"/>
      <c r="D49" s="16" t="s">
        <v>19</v>
      </c>
      <c r="E49" s="198">
        <v>1264.0999999999999</v>
      </c>
      <c r="F49" s="198">
        <v>0</v>
      </c>
      <c r="G49" s="198">
        <v>0</v>
      </c>
      <c r="H49" s="198">
        <v>0</v>
      </c>
      <c r="I49" s="143">
        <f t="shared" si="9"/>
        <v>0</v>
      </c>
      <c r="J49" s="136">
        <f t="shared" si="10"/>
        <v>0</v>
      </c>
      <c r="K49" s="136">
        <f t="shared" si="12"/>
        <v>0</v>
      </c>
      <c r="L49" s="136">
        <f t="shared" si="2"/>
        <v>0</v>
      </c>
      <c r="M49" s="467"/>
      <c r="N49" s="479"/>
      <c r="O49" s="20"/>
      <c r="P49" s="20"/>
      <c r="Q49" s="20"/>
    </row>
    <row r="50" spans="1:17" s="8" customFormat="1" ht="193.5" customHeight="1" x14ac:dyDescent="0.5">
      <c r="A50" s="459"/>
      <c r="B50" s="460"/>
      <c r="C50" s="461"/>
      <c r="D50" s="16" t="s">
        <v>20</v>
      </c>
      <c r="E50" s="198">
        <v>219007.43088999999</v>
      </c>
      <c r="F50" s="198">
        <v>29813.1</v>
      </c>
      <c r="G50" s="198">
        <v>223604.62960000001</v>
      </c>
      <c r="H50" s="198">
        <v>17851.50605</v>
      </c>
      <c r="I50" s="197">
        <f>H50-F50</f>
        <v>-11961.593949999999</v>
      </c>
      <c r="J50" s="136">
        <f t="shared" si="10"/>
        <v>7.9835136159452746</v>
      </c>
      <c r="K50" s="136">
        <f t="shared" si="12"/>
        <v>59.878060483478748</v>
      </c>
      <c r="L50" s="136">
        <f t="shared" si="2"/>
        <v>8.1510960506934609</v>
      </c>
      <c r="M50" s="467"/>
      <c r="N50" s="479"/>
      <c r="O50" s="20"/>
      <c r="P50" s="20"/>
      <c r="Q50" s="20"/>
    </row>
    <row r="51" spans="1:17" s="8" customFormat="1" ht="261.75" customHeight="1" x14ac:dyDescent="0.5">
      <c r="A51" s="459"/>
      <c r="B51" s="460"/>
      <c r="C51" s="461"/>
      <c r="D51" s="17" t="s">
        <v>21</v>
      </c>
      <c r="E51" s="199">
        <v>0</v>
      </c>
      <c r="F51" s="199">
        <v>0</v>
      </c>
      <c r="G51" s="199">
        <v>0</v>
      </c>
      <c r="H51" s="199">
        <v>0</v>
      </c>
      <c r="I51" s="143">
        <f t="shared" si="9"/>
        <v>0</v>
      </c>
      <c r="J51" s="159">
        <f t="shared" si="10"/>
        <v>0</v>
      </c>
      <c r="K51" s="159">
        <f t="shared" si="12"/>
        <v>0</v>
      </c>
      <c r="L51" s="159">
        <f t="shared" si="2"/>
        <v>0</v>
      </c>
      <c r="M51" s="467"/>
      <c r="N51" s="479"/>
      <c r="O51" s="20"/>
      <c r="P51" s="20"/>
      <c r="Q51" s="20"/>
    </row>
    <row r="52" spans="1:17" s="8" customFormat="1" ht="162.75" customHeight="1" x14ac:dyDescent="0.5">
      <c r="A52" s="459"/>
      <c r="B52" s="460"/>
      <c r="C52" s="461"/>
      <c r="D52" s="17" t="s">
        <v>22</v>
      </c>
      <c r="E52" s="199">
        <v>0</v>
      </c>
      <c r="F52" s="199">
        <v>0</v>
      </c>
      <c r="G52" s="199">
        <v>0</v>
      </c>
      <c r="H52" s="199">
        <v>0</v>
      </c>
      <c r="I52" s="143">
        <f t="shared" si="9"/>
        <v>0</v>
      </c>
      <c r="J52" s="159">
        <f t="shared" si="10"/>
        <v>0</v>
      </c>
      <c r="K52" s="159">
        <f t="shared" si="12"/>
        <v>0</v>
      </c>
      <c r="L52" s="159">
        <f t="shared" si="2"/>
        <v>0</v>
      </c>
      <c r="M52" s="467"/>
      <c r="N52" s="479"/>
      <c r="O52" s="20"/>
      <c r="P52" s="20"/>
      <c r="Q52" s="20"/>
    </row>
    <row r="53" spans="1:17" s="8" customFormat="1" ht="132" customHeight="1" x14ac:dyDescent="0.5">
      <c r="A53" s="459"/>
      <c r="B53" s="460"/>
      <c r="C53" s="461"/>
      <c r="D53" s="18" t="s">
        <v>23</v>
      </c>
      <c r="E53" s="199">
        <v>281152.46035000001</v>
      </c>
      <c r="F53" s="199">
        <v>0</v>
      </c>
      <c r="G53" s="199">
        <v>0</v>
      </c>
      <c r="H53" s="199">
        <v>0</v>
      </c>
      <c r="I53" s="140">
        <f t="shared" si="9"/>
        <v>0</v>
      </c>
      <c r="J53" s="159">
        <f t="shared" si="10"/>
        <v>0</v>
      </c>
      <c r="K53" s="159">
        <f t="shared" si="12"/>
        <v>0</v>
      </c>
      <c r="L53" s="159">
        <f t="shared" si="2"/>
        <v>0</v>
      </c>
      <c r="M53" s="467"/>
      <c r="N53" s="479"/>
      <c r="O53" s="20"/>
      <c r="P53" s="20"/>
      <c r="Q53" s="20"/>
    </row>
    <row r="54" spans="1:17" s="8" customFormat="1" ht="132" customHeight="1" x14ac:dyDescent="0.5">
      <c r="A54" s="459"/>
      <c r="B54" s="460"/>
      <c r="C54" s="461"/>
      <c r="D54" s="19" t="s">
        <v>24</v>
      </c>
      <c r="E54" s="147">
        <v>0</v>
      </c>
      <c r="F54" s="147">
        <v>0</v>
      </c>
      <c r="G54" s="147">
        <v>0</v>
      </c>
      <c r="H54" s="147">
        <v>0</v>
      </c>
      <c r="I54" s="143">
        <f t="shared" si="9"/>
        <v>0</v>
      </c>
      <c r="J54" s="136">
        <f t="shared" si="10"/>
        <v>0</v>
      </c>
      <c r="K54" s="136">
        <f t="shared" si="12"/>
        <v>0</v>
      </c>
      <c r="L54" s="136">
        <f t="shared" si="2"/>
        <v>0</v>
      </c>
      <c r="M54" s="467"/>
      <c r="N54" s="479"/>
      <c r="O54" s="20"/>
      <c r="P54" s="20"/>
      <c r="Q54" s="20"/>
    </row>
    <row r="55" spans="1:17" s="8" customFormat="1" ht="193.5" customHeight="1" x14ac:dyDescent="0.5">
      <c r="A55" s="459">
        <v>6</v>
      </c>
      <c r="B55" s="460" t="s">
        <v>33</v>
      </c>
      <c r="C55" s="461">
        <v>9</v>
      </c>
      <c r="D55" s="12" t="s">
        <v>17</v>
      </c>
      <c r="E55" s="132">
        <f>E56+E57+E58+E59+E61</f>
        <v>169410.28216</v>
      </c>
      <c r="F55" s="132">
        <f>F56+F57+F58+F59+F61</f>
        <v>12605.300000000001</v>
      </c>
      <c r="G55" s="132">
        <f>G56+G57+G58+G59+G61</f>
        <v>33098.894640000006</v>
      </c>
      <c r="H55" s="132">
        <f>H56+H57+H58+H59+H61</f>
        <v>8131.58</v>
      </c>
      <c r="I55" s="181">
        <f>H55-F55</f>
        <v>-4473.7200000000012</v>
      </c>
      <c r="J55" s="132">
        <f t="shared" si="10"/>
        <v>24.567527370454805</v>
      </c>
      <c r="K55" s="132">
        <f t="shared" si="12"/>
        <v>64.509214378079065</v>
      </c>
      <c r="L55" s="132">
        <f t="shared" si="2"/>
        <v>4.7999329771023618</v>
      </c>
      <c r="M55" s="467">
        <v>11</v>
      </c>
      <c r="N55" s="478" t="s">
        <v>34</v>
      </c>
      <c r="O55" s="20"/>
      <c r="P55" s="20"/>
      <c r="Q55" s="20"/>
    </row>
    <row r="56" spans="1:17" s="8" customFormat="1" ht="171" customHeight="1" x14ac:dyDescent="0.5">
      <c r="A56" s="459"/>
      <c r="B56" s="460"/>
      <c r="C56" s="461"/>
      <c r="D56" s="16" t="s">
        <v>18</v>
      </c>
      <c r="E56" s="195">
        <v>1005.6</v>
      </c>
      <c r="F56" s="147">
        <v>0</v>
      </c>
      <c r="G56" s="147">
        <v>0</v>
      </c>
      <c r="H56" s="147">
        <v>0</v>
      </c>
      <c r="I56" s="143">
        <f t="shared" si="9"/>
        <v>0</v>
      </c>
      <c r="J56" s="136">
        <f t="shared" si="10"/>
        <v>0</v>
      </c>
      <c r="K56" s="136">
        <f t="shared" si="12"/>
        <v>0</v>
      </c>
      <c r="L56" s="136">
        <f t="shared" si="2"/>
        <v>0</v>
      </c>
      <c r="M56" s="467"/>
      <c r="N56" s="479"/>
      <c r="O56" s="20"/>
      <c r="P56" s="20"/>
      <c r="Q56" s="20"/>
    </row>
    <row r="57" spans="1:17" s="8" customFormat="1" ht="171" customHeight="1" x14ac:dyDescent="0.5">
      <c r="A57" s="459"/>
      <c r="B57" s="460"/>
      <c r="C57" s="461"/>
      <c r="D57" s="16" t="s">
        <v>19</v>
      </c>
      <c r="E57" s="196">
        <v>59089.299999999996</v>
      </c>
      <c r="F57" s="196">
        <v>12026.54</v>
      </c>
      <c r="G57" s="196">
        <v>558.28</v>
      </c>
      <c r="H57" s="196">
        <v>558.28</v>
      </c>
      <c r="I57" s="197" t="s">
        <v>73</v>
      </c>
      <c r="J57" s="136">
        <f t="shared" si="10"/>
        <v>100</v>
      </c>
      <c r="K57" s="136">
        <f t="shared" si="12"/>
        <v>4.6420666293048534</v>
      </c>
      <c r="L57" s="136">
        <f t="shared" si="2"/>
        <v>0.94480726629017442</v>
      </c>
      <c r="M57" s="467"/>
      <c r="N57" s="479"/>
      <c r="O57" s="20"/>
      <c r="P57" s="20"/>
      <c r="Q57" s="20"/>
    </row>
    <row r="58" spans="1:17" s="8" customFormat="1" ht="157.5" customHeight="1" x14ac:dyDescent="0.5">
      <c r="A58" s="459"/>
      <c r="B58" s="460"/>
      <c r="C58" s="461"/>
      <c r="D58" s="16" t="s">
        <v>20</v>
      </c>
      <c r="E58" s="196">
        <v>55763.082160000005</v>
      </c>
      <c r="F58" s="196">
        <v>578.76</v>
      </c>
      <c r="G58" s="196">
        <v>32540.614640000003</v>
      </c>
      <c r="H58" s="196">
        <v>7573.3</v>
      </c>
      <c r="I58" s="143">
        <f t="shared" si="9"/>
        <v>6994.54</v>
      </c>
      <c r="J58" s="136">
        <f t="shared" si="10"/>
        <v>23.273377235753404</v>
      </c>
      <c r="K58" s="136">
        <f t="shared" si="12"/>
        <v>1308.5389453313983</v>
      </c>
      <c r="L58" s="136">
        <f t="shared" si="2"/>
        <v>13.581207685525824</v>
      </c>
      <c r="M58" s="467"/>
      <c r="N58" s="479"/>
      <c r="O58" s="20"/>
      <c r="P58" s="20"/>
      <c r="Q58" s="20"/>
    </row>
    <row r="59" spans="1:17" s="8" customFormat="1" ht="225.75" customHeight="1" x14ac:dyDescent="0.5">
      <c r="A59" s="459"/>
      <c r="B59" s="460"/>
      <c r="C59" s="461"/>
      <c r="D59" s="17" t="s">
        <v>21</v>
      </c>
      <c r="E59" s="147">
        <v>0</v>
      </c>
      <c r="F59" s="147">
        <v>0</v>
      </c>
      <c r="G59" s="147">
        <v>0</v>
      </c>
      <c r="H59" s="147">
        <v>0</v>
      </c>
      <c r="I59" s="135">
        <v>0</v>
      </c>
      <c r="J59" s="136">
        <f t="shared" si="10"/>
        <v>0</v>
      </c>
      <c r="K59" s="136">
        <f t="shared" si="12"/>
        <v>0</v>
      </c>
      <c r="L59" s="136">
        <f t="shared" si="2"/>
        <v>0</v>
      </c>
      <c r="M59" s="467"/>
      <c r="N59" s="479"/>
      <c r="O59" s="20"/>
      <c r="P59" s="20"/>
      <c r="Q59" s="20"/>
    </row>
    <row r="60" spans="1:17" s="8" customFormat="1" ht="178.5" customHeight="1" x14ac:dyDescent="0.5">
      <c r="A60" s="459"/>
      <c r="B60" s="460"/>
      <c r="C60" s="461"/>
      <c r="D60" s="17" t="s">
        <v>22</v>
      </c>
      <c r="E60" s="147">
        <v>0</v>
      </c>
      <c r="F60" s="147">
        <v>0</v>
      </c>
      <c r="G60" s="147">
        <v>0</v>
      </c>
      <c r="H60" s="147">
        <v>0</v>
      </c>
      <c r="I60" s="135">
        <v>0</v>
      </c>
      <c r="J60" s="136">
        <f t="shared" si="10"/>
        <v>0</v>
      </c>
      <c r="K60" s="136">
        <f t="shared" si="12"/>
        <v>0</v>
      </c>
      <c r="L60" s="136">
        <f t="shared" si="2"/>
        <v>0</v>
      </c>
      <c r="M60" s="467"/>
      <c r="N60" s="479"/>
      <c r="O60" s="20"/>
      <c r="P60" s="20"/>
      <c r="Q60" s="20"/>
    </row>
    <row r="61" spans="1:17" s="8" customFormat="1" ht="162" customHeight="1" x14ac:dyDescent="0.5">
      <c r="A61" s="459"/>
      <c r="B61" s="460"/>
      <c r="C61" s="461"/>
      <c r="D61" s="18" t="s">
        <v>23</v>
      </c>
      <c r="E61" s="196">
        <v>53552.3</v>
      </c>
      <c r="F61" s="147">
        <v>0</v>
      </c>
      <c r="G61" s="147">
        <v>0</v>
      </c>
      <c r="H61" s="147">
        <v>0</v>
      </c>
      <c r="I61" s="135">
        <v>0</v>
      </c>
      <c r="J61" s="136">
        <f t="shared" si="10"/>
        <v>0</v>
      </c>
      <c r="K61" s="136">
        <f t="shared" si="12"/>
        <v>0</v>
      </c>
      <c r="L61" s="136">
        <f t="shared" si="2"/>
        <v>0</v>
      </c>
      <c r="M61" s="467"/>
      <c r="N61" s="479"/>
      <c r="O61" s="20"/>
      <c r="P61" s="20"/>
      <c r="Q61" s="20"/>
    </row>
    <row r="62" spans="1:17" s="8" customFormat="1" ht="131.25" customHeight="1" x14ac:dyDescent="0.5">
      <c r="A62" s="459"/>
      <c r="B62" s="460"/>
      <c r="C62" s="461"/>
      <c r="D62" s="19" t="s">
        <v>24</v>
      </c>
      <c r="E62" s="147">
        <v>0</v>
      </c>
      <c r="F62" s="147">
        <v>0</v>
      </c>
      <c r="G62" s="147">
        <v>0</v>
      </c>
      <c r="H62" s="147">
        <v>0</v>
      </c>
      <c r="I62" s="135">
        <v>0</v>
      </c>
      <c r="J62" s="136">
        <f t="shared" si="10"/>
        <v>0</v>
      </c>
      <c r="K62" s="136">
        <f t="shared" si="12"/>
        <v>0</v>
      </c>
      <c r="L62" s="136">
        <f t="shared" si="2"/>
        <v>0</v>
      </c>
      <c r="M62" s="467"/>
      <c r="N62" s="479"/>
      <c r="O62" s="20"/>
      <c r="P62" s="20"/>
      <c r="Q62" s="20"/>
    </row>
    <row r="63" spans="1:17" s="8" customFormat="1" ht="170.25" customHeight="1" x14ac:dyDescent="0.5">
      <c r="A63" s="459">
        <v>7</v>
      </c>
      <c r="B63" s="460" t="s">
        <v>35</v>
      </c>
      <c r="C63" s="461">
        <v>4</v>
      </c>
      <c r="D63" s="12" t="s">
        <v>17</v>
      </c>
      <c r="E63" s="132">
        <f>E64+E65+E66+E67+E69</f>
        <v>9213.6650000000009</v>
      </c>
      <c r="F63" s="132">
        <f>F64+F65+F66+F67+F69</f>
        <v>710</v>
      </c>
      <c r="G63" s="132">
        <f>G64+G65+G66+G67+G69</f>
        <v>8299.2900000000009</v>
      </c>
      <c r="H63" s="132">
        <f>H64+H65+H66+H67+H69</f>
        <v>735.06597999999997</v>
      </c>
      <c r="I63" s="133">
        <f t="shared" ref="I63:I71" si="13">H63-F63</f>
        <v>25.065979999999968</v>
      </c>
      <c r="J63" s="132">
        <f t="shared" si="10"/>
        <v>8.856974271293085</v>
      </c>
      <c r="K63" s="132" t="s">
        <v>73</v>
      </c>
      <c r="L63" s="132">
        <f t="shared" si="2"/>
        <v>7.977997680618949</v>
      </c>
      <c r="M63" s="477">
        <v>2</v>
      </c>
      <c r="N63" s="475" t="s">
        <v>36</v>
      </c>
      <c r="O63" s="20"/>
      <c r="P63" s="20"/>
      <c r="Q63" s="20"/>
    </row>
    <row r="64" spans="1:17" s="8" customFormat="1" ht="184.5" customHeight="1" x14ac:dyDescent="0.5">
      <c r="A64" s="459"/>
      <c r="B64" s="460"/>
      <c r="C64" s="461"/>
      <c r="D64" s="16" t="s">
        <v>18</v>
      </c>
      <c r="E64" s="134">
        <v>0</v>
      </c>
      <c r="F64" s="134">
        <v>0</v>
      </c>
      <c r="G64" s="134">
        <v>0</v>
      </c>
      <c r="H64" s="134">
        <v>0</v>
      </c>
      <c r="I64" s="135">
        <f t="shared" si="13"/>
        <v>0</v>
      </c>
      <c r="J64" s="136">
        <f t="shared" si="10"/>
        <v>0</v>
      </c>
      <c r="K64" s="136">
        <f t="shared" si="12"/>
        <v>0</v>
      </c>
      <c r="L64" s="136">
        <f t="shared" si="2"/>
        <v>0</v>
      </c>
      <c r="M64" s="477"/>
      <c r="N64" s="476"/>
      <c r="O64" s="20"/>
      <c r="P64" s="20"/>
      <c r="Q64" s="20"/>
    </row>
    <row r="65" spans="1:17" s="8" customFormat="1" ht="180" customHeight="1" x14ac:dyDescent="0.5">
      <c r="A65" s="459"/>
      <c r="B65" s="460"/>
      <c r="C65" s="461"/>
      <c r="D65" s="16" t="s">
        <v>19</v>
      </c>
      <c r="E65" s="137">
        <v>983.1</v>
      </c>
      <c r="F65" s="137">
        <v>0</v>
      </c>
      <c r="G65" s="137">
        <v>68.724999999999994</v>
      </c>
      <c r="H65" s="137">
        <v>0</v>
      </c>
      <c r="I65" s="138">
        <v>-24.009999999999991</v>
      </c>
      <c r="J65" s="136">
        <f t="shared" si="10"/>
        <v>0</v>
      </c>
      <c r="K65" s="136">
        <f t="shared" si="12"/>
        <v>0</v>
      </c>
      <c r="L65" s="136">
        <f t="shared" si="2"/>
        <v>0</v>
      </c>
      <c r="M65" s="477"/>
      <c r="N65" s="476"/>
      <c r="O65" s="20"/>
      <c r="P65" s="20"/>
      <c r="Q65" s="20"/>
    </row>
    <row r="66" spans="1:17" s="8" customFormat="1" ht="171" customHeight="1" x14ac:dyDescent="0.5">
      <c r="A66" s="459"/>
      <c r="B66" s="460"/>
      <c r="C66" s="461"/>
      <c r="D66" s="16" t="s">
        <v>20</v>
      </c>
      <c r="E66" s="137">
        <v>8230.5650000000005</v>
      </c>
      <c r="F66" s="137">
        <v>710</v>
      </c>
      <c r="G66" s="139">
        <v>8230.5650000000005</v>
      </c>
      <c r="H66" s="137">
        <v>735.06597999999997</v>
      </c>
      <c r="I66" s="138">
        <v>-784.95046000000002</v>
      </c>
      <c r="J66" s="136">
        <f t="shared" si="10"/>
        <v>8.9309297721359346</v>
      </c>
      <c r="K66" s="136" t="s">
        <v>73</v>
      </c>
      <c r="L66" s="136">
        <f t="shared" si="2"/>
        <v>8.9309297721359346</v>
      </c>
      <c r="M66" s="477"/>
      <c r="N66" s="476"/>
      <c r="O66" s="20"/>
      <c r="P66" s="20"/>
      <c r="Q66" s="20"/>
    </row>
    <row r="67" spans="1:17" s="8" customFormat="1" ht="216.75" customHeight="1" x14ac:dyDescent="0.5">
      <c r="A67" s="459"/>
      <c r="B67" s="460"/>
      <c r="C67" s="461"/>
      <c r="D67" s="17" t="s">
        <v>21</v>
      </c>
      <c r="E67" s="137">
        <v>0</v>
      </c>
      <c r="F67" s="137">
        <v>0</v>
      </c>
      <c r="G67" s="137">
        <v>0</v>
      </c>
      <c r="H67" s="137">
        <v>0</v>
      </c>
      <c r="I67" s="135">
        <f t="shared" si="13"/>
        <v>0</v>
      </c>
      <c r="J67" s="136">
        <f t="shared" si="10"/>
        <v>0</v>
      </c>
      <c r="K67" s="136">
        <f t="shared" si="12"/>
        <v>0</v>
      </c>
      <c r="L67" s="136">
        <f t="shared" si="2"/>
        <v>0</v>
      </c>
      <c r="M67" s="477"/>
      <c r="N67" s="476"/>
      <c r="O67" s="20"/>
      <c r="P67" s="20"/>
      <c r="Q67" s="20"/>
    </row>
    <row r="68" spans="1:17" s="8" customFormat="1" ht="198.75" customHeight="1" x14ac:dyDescent="0.5">
      <c r="A68" s="459"/>
      <c r="B68" s="460"/>
      <c r="C68" s="461"/>
      <c r="D68" s="17" t="s">
        <v>22</v>
      </c>
      <c r="E68" s="137">
        <v>0</v>
      </c>
      <c r="F68" s="137">
        <v>0</v>
      </c>
      <c r="G68" s="137">
        <v>0</v>
      </c>
      <c r="H68" s="137">
        <v>0</v>
      </c>
      <c r="I68" s="135">
        <f t="shared" si="13"/>
        <v>0</v>
      </c>
      <c r="J68" s="136">
        <f t="shared" si="10"/>
        <v>0</v>
      </c>
      <c r="K68" s="136">
        <f t="shared" si="12"/>
        <v>0</v>
      </c>
      <c r="L68" s="136">
        <f t="shared" si="2"/>
        <v>0</v>
      </c>
      <c r="M68" s="477"/>
      <c r="N68" s="476"/>
      <c r="O68" s="20"/>
      <c r="P68" s="20"/>
      <c r="Q68" s="20"/>
    </row>
    <row r="69" spans="1:17" s="8" customFormat="1" ht="156" customHeight="1" x14ac:dyDescent="0.5">
      <c r="A69" s="459"/>
      <c r="B69" s="460"/>
      <c r="C69" s="461"/>
      <c r="D69" s="18" t="s">
        <v>23</v>
      </c>
      <c r="E69" s="137"/>
      <c r="F69" s="137">
        <v>0</v>
      </c>
      <c r="G69" s="137">
        <v>0</v>
      </c>
      <c r="H69" s="137">
        <v>0</v>
      </c>
      <c r="I69" s="140">
        <v>0</v>
      </c>
      <c r="J69" s="136">
        <f t="shared" si="10"/>
        <v>0</v>
      </c>
      <c r="K69" s="136">
        <f t="shared" si="12"/>
        <v>0</v>
      </c>
      <c r="L69" s="136">
        <f t="shared" si="2"/>
        <v>0</v>
      </c>
      <c r="M69" s="477"/>
      <c r="N69" s="476"/>
      <c r="O69" s="20"/>
      <c r="P69" s="20"/>
      <c r="Q69" s="20"/>
    </row>
    <row r="70" spans="1:17" s="8" customFormat="1" ht="131.25" customHeight="1" x14ac:dyDescent="0.5">
      <c r="A70" s="459"/>
      <c r="B70" s="460"/>
      <c r="C70" s="461"/>
      <c r="D70" s="19" t="s">
        <v>24</v>
      </c>
      <c r="E70" s="134">
        <v>0</v>
      </c>
      <c r="F70" s="134">
        <v>0</v>
      </c>
      <c r="G70" s="134">
        <v>0</v>
      </c>
      <c r="H70" s="134">
        <v>0</v>
      </c>
      <c r="I70" s="140">
        <f t="shared" si="13"/>
        <v>0</v>
      </c>
      <c r="J70" s="136">
        <f t="shared" si="10"/>
        <v>0</v>
      </c>
      <c r="K70" s="136">
        <f t="shared" si="12"/>
        <v>0</v>
      </c>
      <c r="L70" s="136">
        <f t="shared" si="2"/>
        <v>0</v>
      </c>
      <c r="M70" s="477"/>
      <c r="N70" s="476"/>
      <c r="O70" s="20"/>
      <c r="P70" s="20"/>
      <c r="Q70" s="20"/>
    </row>
    <row r="71" spans="1:17" s="8" customFormat="1" ht="212.25" customHeight="1" x14ac:dyDescent="0.5">
      <c r="A71" s="459">
        <v>8</v>
      </c>
      <c r="B71" s="460" t="s">
        <v>37</v>
      </c>
      <c r="C71" s="461">
        <v>13</v>
      </c>
      <c r="D71" s="12" t="s">
        <v>17</v>
      </c>
      <c r="E71" s="132">
        <f>E72+E73+E74+E77+E75</f>
        <v>2128224.3588700001</v>
      </c>
      <c r="F71" s="132">
        <f t="shared" ref="F71:H71" si="14">F72+F73+F74+F77+F75</f>
        <v>279.63400000000001</v>
      </c>
      <c r="G71" s="132">
        <f t="shared" si="14"/>
        <v>222987.20336000001</v>
      </c>
      <c r="H71" s="132">
        <f t="shared" si="14"/>
        <v>768.97630000000004</v>
      </c>
      <c r="I71" s="132">
        <f t="shared" si="13"/>
        <v>489.34230000000002</v>
      </c>
      <c r="J71" s="132">
        <f t="shared" si="10"/>
        <v>0.34485221053628445</v>
      </c>
      <c r="K71" s="132">
        <f t="shared" si="12"/>
        <v>274.99384910275575</v>
      </c>
      <c r="L71" s="132">
        <f t="shared" ref="L71:L134" si="15">IF(H71=0,0,H71/E71*100)</f>
        <v>3.6132294830432961E-2</v>
      </c>
      <c r="M71" s="467">
        <v>6</v>
      </c>
      <c r="N71" s="463" t="s">
        <v>63</v>
      </c>
      <c r="O71" s="20"/>
      <c r="P71" s="20"/>
      <c r="Q71" s="20"/>
    </row>
    <row r="72" spans="1:17" s="8" customFormat="1" ht="174" customHeight="1" x14ac:dyDescent="0.5">
      <c r="A72" s="459"/>
      <c r="B72" s="460"/>
      <c r="C72" s="461"/>
      <c r="D72" s="16" t="s">
        <v>18</v>
      </c>
      <c r="E72" s="211">
        <v>13359.4</v>
      </c>
      <c r="F72" s="212">
        <v>0</v>
      </c>
      <c r="G72" s="212">
        <v>0</v>
      </c>
      <c r="H72" s="212">
        <v>0</v>
      </c>
      <c r="I72" s="216">
        <v>0</v>
      </c>
      <c r="J72" s="136">
        <f t="shared" si="10"/>
        <v>0</v>
      </c>
      <c r="K72" s="136">
        <f t="shared" si="12"/>
        <v>0</v>
      </c>
      <c r="L72" s="136">
        <f t="shared" si="15"/>
        <v>0</v>
      </c>
      <c r="M72" s="467"/>
      <c r="N72" s="464"/>
      <c r="O72" s="20"/>
      <c r="P72" s="20"/>
      <c r="Q72" s="20"/>
    </row>
    <row r="73" spans="1:17" s="8" customFormat="1" ht="177.75" customHeight="1" x14ac:dyDescent="0.5">
      <c r="A73" s="459"/>
      <c r="B73" s="460"/>
      <c r="C73" s="461"/>
      <c r="D73" s="16" t="s">
        <v>19</v>
      </c>
      <c r="E73" s="211">
        <v>822000.39999999991</v>
      </c>
      <c r="F73" s="212">
        <v>0</v>
      </c>
      <c r="G73" s="212">
        <v>0</v>
      </c>
      <c r="H73" s="212">
        <v>0</v>
      </c>
      <c r="I73" s="216">
        <v>0</v>
      </c>
      <c r="J73" s="136">
        <f t="shared" si="10"/>
        <v>0</v>
      </c>
      <c r="K73" s="136">
        <f t="shared" si="12"/>
        <v>0</v>
      </c>
      <c r="L73" s="136">
        <f t="shared" si="15"/>
        <v>0</v>
      </c>
      <c r="M73" s="467"/>
      <c r="N73" s="464"/>
      <c r="O73" s="20"/>
      <c r="P73" s="20"/>
      <c r="Q73" s="20"/>
    </row>
    <row r="74" spans="1:17" s="8" customFormat="1" ht="195" customHeight="1" x14ac:dyDescent="0.5">
      <c r="A74" s="459"/>
      <c r="B74" s="460"/>
      <c r="C74" s="461"/>
      <c r="D74" s="16" t="s">
        <v>20</v>
      </c>
      <c r="E74" s="213">
        <v>119809.82802</v>
      </c>
      <c r="F74" s="212">
        <v>279.63400000000001</v>
      </c>
      <c r="G74" s="214">
        <v>222987.20336000001</v>
      </c>
      <c r="H74" s="212">
        <v>768.97630000000004</v>
      </c>
      <c r="I74" s="216">
        <v>0</v>
      </c>
      <c r="J74" s="136">
        <f t="shared" si="10"/>
        <v>0.34485221053628445</v>
      </c>
      <c r="K74" s="136">
        <f t="shared" si="12"/>
        <v>274.99384910275575</v>
      </c>
      <c r="L74" s="136">
        <f t="shared" si="15"/>
        <v>0.64183073518111877</v>
      </c>
      <c r="M74" s="467"/>
      <c r="N74" s="464"/>
      <c r="O74" s="20"/>
      <c r="P74" s="20"/>
      <c r="Q74" s="20"/>
    </row>
    <row r="75" spans="1:17" s="8" customFormat="1" ht="248.25" customHeight="1" x14ac:dyDescent="0.5">
      <c r="A75" s="459"/>
      <c r="B75" s="460"/>
      <c r="C75" s="461"/>
      <c r="D75" s="17" t="s">
        <v>21</v>
      </c>
      <c r="E75" s="215">
        <v>0</v>
      </c>
      <c r="F75" s="215">
        <v>0</v>
      </c>
      <c r="G75" s="215">
        <v>0</v>
      </c>
      <c r="H75" s="215">
        <v>0</v>
      </c>
      <c r="I75" s="216">
        <v>0</v>
      </c>
      <c r="J75" s="136">
        <v>0</v>
      </c>
      <c r="K75" s="136">
        <f t="shared" si="12"/>
        <v>0</v>
      </c>
      <c r="L75" s="136">
        <f t="shared" si="15"/>
        <v>0</v>
      </c>
      <c r="M75" s="467"/>
      <c r="N75" s="464"/>
      <c r="O75" s="20"/>
      <c r="P75" s="20"/>
      <c r="Q75" s="20"/>
    </row>
    <row r="76" spans="1:17" s="8" customFormat="1" ht="168.75" customHeight="1" x14ac:dyDescent="0.5">
      <c r="A76" s="459"/>
      <c r="B76" s="460"/>
      <c r="C76" s="461"/>
      <c r="D76" s="17" t="s">
        <v>22</v>
      </c>
      <c r="E76" s="215">
        <v>0</v>
      </c>
      <c r="F76" s="215">
        <v>0</v>
      </c>
      <c r="G76" s="215">
        <v>0</v>
      </c>
      <c r="H76" s="215">
        <v>0</v>
      </c>
      <c r="I76" s="216">
        <v>0</v>
      </c>
      <c r="J76" s="136">
        <f t="shared" si="10"/>
        <v>0</v>
      </c>
      <c r="K76" s="136">
        <f t="shared" si="12"/>
        <v>0</v>
      </c>
      <c r="L76" s="136">
        <f t="shared" si="15"/>
        <v>0</v>
      </c>
      <c r="M76" s="467"/>
      <c r="N76" s="464"/>
      <c r="O76" s="20"/>
      <c r="P76" s="20"/>
      <c r="Q76" s="20"/>
    </row>
    <row r="77" spans="1:17" s="8" customFormat="1" ht="155.25" customHeight="1" x14ac:dyDescent="0.5">
      <c r="A77" s="459"/>
      <c r="B77" s="460"/>
      <c r="C77" s="461"/>
      <c r="D77" s="18" t="s">
        <v>23</v>
      </c>
      <c r="E77" s="215">
        <v>1173054.7308500002</v>
      </c>
      <c r="F77" s="215">
        <v>0</v>
      </c>
      <c r="G77" s="215">
        <v>0</v>
      </c>
      <c r="H77" s="215">
        <v>0</v>
      </c>
      <c r="I77" s="216">
        <v>0</v>
      </c>
      <c r="J77" s="136">
        <v>0</v>
      </c>
      <c r="K77" s="136">
        <f t="shared" si="12"/>
        <v>0</v>
      </c>
      <c r="L77" s="136">
        <f t="shared" si="15"/>
        <v>0</v>
      </c>
      <c r="M77" s="467"/>
      <c r="N77" s="464"/>
      <c r="O77" s="20"/>
      <c r="P77" s="20"/>
      <c r="Q77" s="20"/>
    </row>
    <row r="78" spans="1:17" s="8" customFormat="1" ht="133.5" customHeight="1" x14ac:dyDescent="0.5">
      <c r="A78" s="459"/>
      <c r="B78" s="460"/>
      <c r="C78" s="461"/>
      <c r="D78" s="19" t="s">
        <v>24</v>
      </c>
      <c r="E78" s="216">
        <v>0</v>
      </c>
      <c r="F78" s="216">
        <v>0</v>
      </c>
      <c r="G78" s="216">
        <v>0</v>
      </c>
      <c r="H78" s="216">
        <v>0</v>
      </c>
      <c r="I78" s="171">
        <v>0</v>
      </c>
      <c r="J78" s="136">
        <v>0</v>
      </c>
      <c r="K78" s="136">
        <v>0</v>
      </c>
      <c r="L78" s="136">
        <f t="shared" si="15"/>
        <v>0</v>
      </c>
      <c r="M78" s="467"/>
      <c r="N78" s="464"/>
      <c r="O78" s="20"/>
      <c r="P78" s="20"/>
      <c r="Q78" s="20"/>
    </row>
    <row r="79" spans="1:17" s="8" customFormat="1" ht="181.5" customHeight="1" x14ac:dyDescent="0.5">
      <c r="A79" s="459">
        <v>9</v>
      </c>
      <c r="B79" s="460" t="s">
        <v>38</v>
      </c>
      <c r="C79" s="461">
        <v>15</v>
      </c>
      <c r="D79" s="12" t="s">
        <v>17</v>
      </c>
      <c r="E79" s="132">
        <f>E80+E81+E82+E83+E85</f>
        <v>481562.08711000002</v>
      </c>
      <c r="F79" s="132">
        <f>F80+F81+F82+F83+F85</f>
        <v>20863.02001</v>
      </c>
      <c r="G79" s="132">
        <f>G80+G81+G82+G83+G85</f>
        <v>176821.86864999999</v>
      </c>
      <c r="H79" s="132">
        <f>H80+H81+H82+H83+H85</f>
        <v>21749.048439999999</v>
      </c>
      <c r="I79" s="168">
        <f>H79-F79</f>
        <v>886.02842999999848</v>
      </c>
      <c r="J79" s="132">
        <f t="shared" ref="J79" si="16">IF(H79=0, ,H79/G79*100)</f>
        <v>12.299976584372557</v>
      </c>
      <c r="K79" s="132">
        <f t="shared" ref="K79:K118" si="17">IF(H79=0,0,H79/F79*100)</f>
        <v>104.246884820967</v>
      </c>
      <c r="L79" s="132">
        <f t="shared" si="15"/>
        <v>4.5163539701646007</v>
      </c>
      <c r="M79" s="462">
        <v>14</v>
      </c>
      <c r="N79" s="463" t="s">
        <v>39</v>
      </c>
      <c r="O79" s="20"/>
      <c r="P79" s="20"/>
      <c r="Q79" s="20"/>
    </row>
    <row r="80" spans="1:17" s="8" customFormat="1" ht="155.25" customHeight="1" x14ac:dyDescent="0.5">
      <c r="A80" s="459"/>
      <c r="B80" s="460"/>
      <c r="C80" s="461"/>
      <c r="D80" s="16" t="s">
        <v>18</v>
      </c>
      <c r="E80" s="193">
        <v>2253.4</v>
      </c>
      <c r="F80" s="194">
        <v>0</v>
      </c>
      <c r="G80" s="194">
        <v>0</v>
      </c>
      <c r="H80" s="194">
        <v>0</v>
      </c>
      <c r="I80" s="140">
        <f>H80-F80</f>
        <v>0</v>
      </c>
      <c r="J80" s="136">
        <f>IF(H80=0, ,H80/G80*100)</f>
        <v>0</v>
      </c>
      <c r="K80" s="136">
        <f t="shared" si="17"/>
        <v>0</v>
      </c>
      <c r="L80" s="136">
        <f t="shared" si="15"/>
        <v>0</v>
      </c>
      <c r="M80" s="462"/>
      <c r="N80" s="464"/>
      <c r="O80" s="21"/>
      <c r="P80" s="20"/>
      <c r="Q80" s="20"/>
    </row>
    <row r="81" spans="1:17" s="8" customFormat="1" ht="173.25" customHeight="1" x14ac:dyDescent="0.5">
      <c r="A81" s="459"/>
      <c r="B81" s="460"/>
      <c r="C81" s="461"/>
      <c r="D81" s="16" t="s">
        <v>19</v>
      </c>
      <c r="E81" s="193">
        <v>17968.400000000001</v>
      </c>
      <c r="F81" s="194">
        <v>0</v>
      </c>
      <c r="G81" s="194">
        <v>0</v>
      </c>
      <c r="H81" s="194">
        <v>0</v>
      </c>
      <c r="I81" s="164">
        <f t="shared" ref="I81:I82" si="18">H81-F81</f>
        <v>0</v>
      </c>
      <c r="J81" s="136">
        <f t="shared" ref="J81:J82" si="19">IF(H81=0, ,H81/G81*100)</f>
        <v>0</v>
      </c>
      <c r="K81" s="136">
        <f t="shared" si="17"/>
        <v>0</v>
      </c>
      <c r="L81" s="136">
        <f t="shared" si="15"/>
        <v>0</v>
      </c>
      <c r="M81" s="462"/>
      <c r="N81" s="464"/>
      <c r="O81" s="20"/>
      <c r="P81" s="20"/>
      <c r="Q81" s="20"/>
    </row>
    <row r="82" spans="1:17" s="8" customFormat="1" ht="173.25" customHeight="1" x14ac:dyDescent="0.5">
      <c r="A82" s="459"/>
      <c r="B82" s="460"/>
      <c r="C82" s="461"/>
      <c r="D82" s="16" t="s">
        <v>20</v>
      </c>
      <c r="E82" s="193">
        <v>192691.12562999999</v>
      </c>
      <c r="F82" s="193">
        <v>20863.02001</v>
      </c>
      <c r="G82" s="193">
        <v>176821.86864999999</v>
      </c>
      <c r="H82" s="193">
        <v>21749.048439999999</v>
      </c>
      <c r="I82" s="164">
        <f t="shared" si="18"/>
        <v>886.02842999999848</v>
      </c>
      <c r="J82" s="136">
        <f t="shared" si="19"/>
        <v>12.299976584372557</v>
      </c>
      <c r="K82" s="136">
        <f t="shared" si="17"/>
        <v>104.246884820967</v>
      </c>
      <c r="L82" s="136">
        <f t="shared" si="15"/>
        <v>11.287000565745773</v>
      </c>
      <c r="M82" s="462"/>
      <c r="N82" s="464"/>
      <c r="O82" s="20"/>
      <c r="P82" s="20"/>
      <c r="Q82" s="20"/>
    </row>
    <row r="83" spans="1:17" s="8" customFormat="1" ht="207.75" customHeight="1" x14ac:dyDescent="0.5">
      <c r="A83" s="459"/>
      <c r="B83" s="460"/>
      <c r="C83" s="461"/>
      <c r="D83" s="17" t="s">
        <v>21</v>
      </c>
      <c r="E83" s="193">
        <v>0</v>
      </c>
      <c r="F83" s="194">
        <v>0</v>
      </c>
      <c r="G83" s="194">
        <v>0</v>
      </c>
      <c r="H83" s="194">
        <v>0</v>
      </c>
      <c r="I83" s="140">
        <f>H83-F83</f>
        <v>0</v>
      </c>
      <c r="J83" s="136">
        <f>IF(H83=0, ,H83/G83*100)</f>
        <v>0</v>
      </c>
      <c r="K83" s="136">
        <f>IF(H83=0,0,H83/F83*100)</f>
        <v>0</v>
      </c>
      <c r="L83" s="136">
        <f>IF(H83=0,0,H83/E83*100)</f>
        <v>0</v>
      </c>
      <c r="M83" s="462"/>
      <c r="N83" s="464"/>
      <c r="O83" s="20"/>
      <c r="P83" s="20"/>
      <c r="Q83" s="20"/>
    </row>
    <row r="84" spans="1:17" s="8" customFormat="1" ht="188.25" customHeight="1" x14ac:dyDescent="0.5">
      <c r="A84" s="459"/>
      <c r="B84" s="460"/>
      <c r="C84" s="461"/>
      <c r="D84" s="17" t="s">
        <v>22</v>
      </c>
      <c r="E84" s="193">
        <v>19734.301579999999</v>
      </c>
      <c r="F84" s="194">
        <v>0</v>
      </c>
      <c r="G84" s="194">
        <v>19734.335579999999</v>
      </c>
      <c r="H84" s="194">
        <v>0</v>
      </c>
      <c r="I84" s="140">
        <f>H84-F84</f>
        <v>0</v>
      </c>
      <c r="J84" s="136">
        <f>IF(H84=0, ,H84/G84*100)</f>
        <v>0</v>
      </c>
      <c r="K84" s="136">
        <f>IF(H84=0,0,H84/F84*100)</f>
        <v>0</v>
      </c>
      <c r="L84" s="136">
        <f>IF(H84=0,0,H84/E84*100)</f>
        <v>0</v>
      </c>
      <c r="M84" s="462"/>
      <c r="N84" s="464"/>
      <c r="O84" s="20"/>
      <c r="P84" s="20"/>
      <c r="Q84" s="20"/>
    </row>
    <row r="85" spans="1:17" s="8" customFormat="1" ht="186.75" customHeight="1" x14ac:dyDescent="0.5">
      <c r="A85" s="459"/>
      <c r="B85" s="460"/>
      <c r="C85" s="461"/>
      <c r="D85" s="18" t="s">
        <v>23</v>
      </c>
      <c r="E85" s="193">
        <v>268649.16148000001</v>
      </c>
      <c r="F85" s="194">
        <v>0</v>
      </c>
      <c r="G85" s="194">
        <v>0</v>
      </c>
      <c r="H85" s="194">
        <v>0</v>
      </c>
      <c r="I85" s="135">
        <v>0</v>
      </c>
      <c r="J85" s="136">
        <v>0</v>
      </c>
      <c r="K85" s="136">
        <f>IF(H85=0,0,H85/F85*100)</f>
        <v>0</v>
      </c>
      <c r="L85" s="136">
        <f>IF(H85=0,0,H85/E85*100)</f>
        <v>0</v>
      </c>
      <c r="M85" s="462"/>
      <c r="N85" s="464"/>
      <c r="O85" s="20"/>
      <c r="P85" s="20"/>
      <c r="Q85" s="20"/>
    </row>
    <row r="86" spans="1:17" s="8" customFormat="1" ht="133.5" customHeight="1" x14ac:dyDescent="0.5">
      <c r="A86" s="459"/>
      <c r="B86" s="460"/>
      <c r="C86" s="461"/>
      <c r="D86" s="19" t="s">
        <v>24</v>
      </c>
      <c r="E86" s="134">
        <v>0</v>
      </c>
      <c r="F86" s="134">
        <v>0</v>
      </c>
      <c r="G86" s="134">
        <v>0</v>
      </c>
      <c r="H86" s="134">
        <v>0</v>
      </c>
      <c r="I86" s="135">
        <v>0</v>
      </c>
      <c r="J86" s="136">
        <f t="shared" ref="J86:J139" si="20">IF(H86=0, ,H86/G86*100)</f>
        <v>0</v>
      </c>
      <c r="K86" s="136">
        <f t="shared" si="17"/>
        <v>0</v>
      </c>
      <c r="L86" s="136">
        <f t="shared" si="15"/>
        <v>0</v>
      </c>
      <c r="M86" s="462"/>
      <c r="N86" s="464"/>
      <c r="O86" s="20"/>
      <c r="P86" s="20"/>
      <c r="Q86" s="20"/>
    </row>
    <row r="87" spans="1:17" s="8" customFormat="1" ht="186" customHeight="1" x14ac:dyDescent="0.5">
      <c r="A87" s="459">
        <v>10</v>
      </c>
      <c r="B87" s="472" t="s">
        <v>40</v>
      </c>
      <c r="C87" s="473">
        <v>4</v>
      </c>
      <c r="D87" s="12" t="s">
        <v>17</v>
      </c>
      <c r="E87" s="132">
        <f>E88+E89+E90+E93+E91</f>
        <v>2109.6000000000004</v>
      </c>
      <c r="F87" s="132">
        <f>F88+F89+F90+F93+F91</f>
        <v>267.04665999999997</v>
      </c>
      <c r="G87" s="132">
        <f>G88+G89+G90+G93+G91</f>
        <v>557.04999999999995</v>
      </c>
      <c r="H87" s="132">
        <f>H88+H89+H90+H93+H91</f>
        <v>243.37869999999998</v>
      </c>
      <c r="I87" s="133">
        <f t="shared" ref="I87:I130" si="21">H87-F87</f>
        <v>-23.667959999999994</v>
      </c>
      <c r="J87" s="132">
        <f t="shared" si="20"/>
        <v>43.690638183286957</v>
      </c>
      <c r="K87" s="132">
        <f t="shared" si="17"/>
        <v>91.137144347733084</v>
      </c>
      <c r="L87" s="132">
        <f t="shared" si="15"/>
        <v>11.536722601441028</v>
      </c>
      <c r="M87" s="462">
        <v>5</v>
      </c>
      <c r="N87" s="463" t="s">
        <v>41</v>
      </c>
      <c r="O87" s="20"/>
      <c r="P87" s="20"/>
      <c r="Q87" s="20"/>
    </row>
    <row r="88" spans="1:17" s="8" customFormat="1" ht="194.25" customHeight="1" x14ac:dyDescent="0.5">
      <c r="A88" s="459"/>
      <c r="B88" s="472"/>
      <c r="C88" s="473"/>
      <c r="D88" s="16" t="s">
        <v>18</v>
      </c>
      <c r="E88" s="183">
        <v>3.4</v>
      </c>
      <c r="F88" s="183">
        <v>0</v>
      </c>
      <c r="G88" s="183">
        <v>0</v>
      </c>
      <c r="H88" s="183">
        <v>0</v>
      </c>
      <c r="I88" s="192">
        <f t="shared" si="21"/>
        <v>0</v>
      </c>
      <c r="J88" s="136">
        <f t="shared" si="20"/>
        <v>0</v>
      </c>
      <c r="K88" s="136">
        <f t="shared" si="17"/>
        <v>0</v>
      </c>
      <c r="L88" s="136">
        <f t="shared" si="15"/>
        <v>0</v>
      </c>
      <c r="M88" s="462"/>
      <c r="N88" s="464"/>
      <c r="O88" s="20"/>
      <c r="P88" s="20"/>
      <c r="Q88" s="20"/>
    </row>
    <row r="89" spans="1:17" s="8" customFormat="1" ht="194.25" customHeight="1" x14ac:dyDescent="0.5">
      <c r="A89" s="459"/>
      <c r="B89" s="472"/>
      <c r="C89" s="473"/>
      <c r="D89" s="16" t="s">
        <v>19</v>
      </c>
      <c r="E89" s="183">
        <v>1816.2</v>
      </c>
      <c r="F89" s="183">
        <v>267.04665999999997</v>
      </c>
      <c r="G89" s="183">
        <v>267.05</v>
      </c>
      <c r="H89" s="183">
        <v>243.37869999999998</v>
      </c>
      <c r="I89" s="140">
        <f t="shared" si="21"/>
        <v>-23.667959999999994</v>
      </c>
      <c r="J89" s="136">
        <f t="shared" si="20"/>
        <v>91.136004493540526</v>
      </c>
      <c r="K89" s="136">
        <f t="shared" si="17"/>
        <v>91.137144347733084</v>
      </c>
      <c r="L89" s="136">
        <f t="shared" si="15"/>
        <v>13.400434974121792</v>
      </c>
      <c r="M89" s="462"/>
      <c r="N89" s="464"/>
      <c r="O89" s="20"/>
      <c r="P89" s="20"/>
      <c r="Q89" s="20"/>
    </row>
    <row r="90" spans="1:17" s="8" customFormat="1" ht="159" customHeight="1" x14ac:dyDescent="0.5">
      <c r="A90" s="459"/>
      <c r="B90" s="472"/>
      <c r="C90" s="473"/>
      <c r="D90" s="16" t="s">
        <v>20</v>
      </c>
      <c r="E90" s="183">
        <v>290</v>
      </c>
      <c r="F90" s="183">
        <v>0</v>
      </c>
      <c r="G90" s="183">
        <v>290</v>
      </c>
      <c r="H90" s="183">
        <v>0</v>
      </c>
      <c r="I90" s="140">
        <f t="shared" si="21"/>
        <v>0</v>
      </c>
      <c r="J90" s="136">
        <f t="shared" si="20"/>
        <v>0</v>
      </c>
      <c r="K90" s="136">
        <f t="shared" si="17"/>
        <v>0</v>
      </c>
      <c r="L90" s="136">
        <f t="shared" si="15"/>
        <v>0</v>
      </c>
      <c r="M90" s="462"/>
      <c r="N90" s="464"/>
      <c r="O90" s="20"/>
      <c r="P90" s="20"/>
      <c r="Q90" s="20"/>
    </row>
    <row r="91" spans="1:17" s="8" customFormat="1" ht="228.75" customHeight="1" x14ac:dyDescent="0.5">
      <c r="A91" s="459"/>
      <c r="B91" s="472"/>
      <c r="C91" s="473"/>
      <c r="D91" s="17" t="s">
        <v>21</v>
      </c>
      <c r="E91" s="183">
        <v>0</v>
      </c>
      <c r="F91" s="183">
        <v>0</v>
      </c>
      <c r="G91" s="183">
        <v>0</v>
      </c>
      <c r="H91" s="183">
        <v>0</v>
      </c>
      <c r="I91" s="140">
        <f t="shared" si="21"/>
        <v>0</v>
      </c>
      <c r="J91" s="136">
        <f t="shared" si="20"/>
        <v>0</v>
      </c>
      <c r="K91" s="136">
        <f t="shared" si="17"/>
        <v>0</v>
      </c>
      <c r="L91" s="136">
        <f t="shared" si="15"/>
        <v>0</v>
      </c>
      <c r="M91" s="462"/>
      <c r="N91" s="464"/>
      <c r="O91" s="20"/>
      <c r="P91" s="20"/>
      <c r="Q91" s="20"/>
    </row>
    <row r="92" spans="1:17" s="8" customFormat="1" ht="232.5" customHeight="1" x14ac:dyDescent="0.5">
      <c r="A92" s="459"/>
      <c r="B92" s="472"/>
      <c r="C92" s="473"/>
      <c r="D92" s="17" t="s">
        <v>22</v>
      </c>
      <c r="E92" s="183">
        <v>74.900000000000006</v>
      </c>
      <c r="F92" s="183">
        <v>0</v>
      </c>
      <c r="G92" s="183">
        <v>0</v>
      </c>
      <c r="H92" s="183">
        <v>0</v>
      </c>
      <c r="I92" s="140">
        <f t="shared" si="21"/>
        <v>0</v>
      </c>
      <c r="J92" s="136">
        <f t="shared" si="20"/>
        <v>0</v>
      </c>
      <c r="K92" s="136">
        <v>0</v>
      </c>
      <c r="L92" s="136">
        <f t="shared" si="15"/>
        <v>0</v>
      </c>
      <c r="M92" s="462"/>
      <c r="N92" s="464"/>
      <c r="O92" s="20"/>
      <c r="P92" s="20"/>
      <c r="Q92" s="20"/>
    </row>
    <row r="93" spans="1:17" s="8" customFormat="1" ht="128.25" customHeight="1" x14ac:dyDescent="0.5">
      <c r="A93" s="459"/>
      <c r="B93" s="472"/>
      <c r="C93" s="473"/>
      <c r="D93" s="18" t="s">
        <v>23</v>
      </c>
      <c r="E93" s="171">
        <v>0</v>
      </c>
      <c r="F93" s="163">
        <v>0</v>
      </c>
      <c r="G93" s="163">
        <v>0</v>
      </c>
      <c r="H93" s="163">
        <v>0</v>
      </c>
      <c r="I93" s="140">
        <f t="shared" si="21"/>
        <v>0</v>
      </c>
      <c r="J93" s="136">
        <f t="shared" si="20"/>
        <v>0</v>
      </c>
      <c r="K93" s="136">
        <f t="shared" si="17"/>
        <v>0</v>
      </c>
      <c r="L93" s="136">
        <f t="shared" si="15"/>
        <v>0</v>
      </c>
      <c r="M93" s="462"/>
      <c r="N93" s="464"/>
      <c r="O93" s="20"/>
      <c r="P93" s="20"/>
      <c r="Q93" s="20"/>
    </row>
    <row r="94" spans="1:17" s="8" customFormat="1" ht="128.25" customHeight="1" x14ac:dyDescent="0.5">
      <c r="A94" s="459"/>
      <c r="B94" s="472"/>
      <c r="C94" s="473"/>
      <c r="D94" s="19" t="s">
        <v>24</v>
      </c>
      <c r="E94" s="163">
        <v>0</v>
      </c>
      <c r="F94" s="163">
        <v>0</v>
      </c>
      <c r="G94" s="163">
        <v>0</v>
      </c>
      <c r="H94" s="163">
        <v>0</v>
      </c>
      <c r="I94" s="135">
        <f t="shared" si="21"/>
        <v>0</v>
      </c>
      <c r="J94" s="136">
        <f t="shared" si="20"/>
        <v>0</v>
      </c>
      <c r="K94" s="136">
        <f t="shared" si="17"/>
        <v>0</v>
      </c>
      <c r="L94" s="136">
        <f t="shared" si="15"/>
        <v>0</v>
      </c>
      <c r="M94" s="462"/>
      <c r="N94" s="464"/>
      <c r="O94" s="20"/>
      <c r="P94" s="20"/>
      <c r="Q94" s="20"/>
    </row>
    <row r="95" spans="1:17" s="8" customFormat="1" ht="177.75" customHeight="1" x14ac:dyDescent="0.5">
      <c r="A95" s="459">
        <v>11</v>
      </c>
      <c r="B95" s="472" t="s">
        <v>42</v>
      </c>
      <c r="C95" s="473">
        <v>6</v>
      </c>
      <c r="D95" s="12" t="s">
        <v>17</v>
      </c>
      <c r="E95" s="132">
        <f>E96+E97+E98+E101+E99</f>
        <v>44279.7166</v>
      </c>
      <c r="F95" s="132">
        <f t="shared" ref="F95:G95" si="22">F96+F97+F98+F101+F99</f>
        <v>4703.2</v>
      </c>
      <c r="G95" s="132">
        <f t="shared" si="22"/>
        <v>33533.2546</v>
      </c>
      <c r="H95" s="132">
        <f>H96+H97+H98+H101+H99</f>
        <v>3380.5053099999996</v>
      </c>
      <c r="I95" s="133">
        <f t="shared" si="21"/>
        <v>-1322.6946900000003</v>
      </c>
      <c r="J95" s="132">
        <f t="shared" si="20"/>
        <v>10.081053420922643</v>
      </c>
      <c r="K95" s="132">
        <f t="shared" si="17"/>
        <v>71.876707560809649</v>
      </c>
      <c r="L95" s="132">
        <f t="shared" si="15"/>
        <v>7.6344330306757193</v>
      </c>
      <c r="M95" s="462">
        <v>6</v>
      </c>
      <c r="N95" s="474" t="s">
        <v>69</v>
      </c>
      <c r="O95" s="20"/>
      <c r="P95" s="20"/>
      <c r="Q95" s="20"/>
    </row>
    <row r="96" spans="1:17" s="8" customFormat="1" ht="163.5" customHeight="1" x14ac:dyDescent="0.5">
      <c r="A96" s="459"/>
      <c r="B96" s="472"/>
      <c r="C96" s="473"/>
      <c r="D96" s="16" t="s">
        <v>18</v>
      </c>
      <c r="E96" s="134">
        <v>0</v>
      </c>
      <c r="F96" s="134">
        <v>0</v>
      </c>
      <c r="G96" s="134">
        <v>0</v>
      </c>
      <c r="H96" s="134">
        <v>0</v>
      </c>
      <c r="I96" s="135">
        <f t="shared" si="21"/>
        <v>0</v>
      </c>
      <c r="J96" s="136">
        <f t="shared" si="20"/>
        <v>0</v>
      </c>
      <c r="K96" s="136">
        <f t="shared" si="17"/>
        <v>0</v>
      </c>
      <c r="L96" s="136">
        <f t="shared" si="15"/>
        <v>0</v>
      </c>
      <c r="M96" s="462"/>
      <c r="N96" s="474"/>
      <c r="O96" s="20"/>
      <c r="P96" s="20"/>
      <c r="Q96" s="20"/>
    </row>
    <row r="97" spans="1:17" s="8" customFormat="1" ht="154.5" customHeight="1" x14ac:dyDescent="0.5">
      <c r="A97" s="459"/>
      <c r="B97" s="472"/>
      <c r="C97" s="473"/>
      <c r="D97" s="16" t="s">
        <v>19</v>
      </c>
      <c r="E97" s="156">
        <v>0</v>
      </c>
      <c r="F97" s="141">
        <v>0</v>
      </c>
      <c r="G97" s="156">
        <v>0</v>
      </c>
      <c r="H97" s="134">
        <v>0</v>
      </c>
      <c r="I97" s="140">
        <f t="shared" si="21"/>
        <v>0</v>
      </c>
      <c r="J97" s="136">
        <f t="shared" si="20"/>
        <v>0</v>
      </c>
      <c r="K97" s="136">
        <f t="shared" si="17"/>
        <v>0</v>
      </c>
      <c r="L97" s="136">
        <f t="shared" si="15"/>
        <v>0</v>
      </c>
      <c r="M97" s="462"/>
      <c r="N97" s="474"/>
      <c r="O97" s="20"/>
      <c r="P97" s="20"/>
      <c r="Q97" s="20"/>
    </row>
    <row r="98" spans="1:17" s="8" customFormat="1" ht="172.5" customHeight="1" x14ac:dyDescent="0.5">
      <c r="A98" s="459"/>
      <c r="B98" s="472"/>
      <c r="C98" s="473"/>
      <c r="D98" s="16" t="s">
        <v>20</v>
      </c>
      <c r="E98" s="142">
        <v>30779.7166</v>
      </c>
      <c r="F98" s="142">
        <v>4703.2</v>
      </c>
      <c r="G98" s="142">
        <v>33533.2546</v>
      </c>
      <c r="H98" s="142">
        <v>3380.5053099999996</v>
      </c>
      <c r="I98" s="140">
        <f t="shared" si="21"/>
        <v>-1322.6946900000003</v>
      </c>
      <c r="J98" s="136">
        <f t="shared" si="20"/>
        <v>10.081053420922643</v>
      </c>
      <c r="K98" s="136">
        <f t="shared" si="17"/>
        <v>71.876707560809649</v>
      </c>
      <c r="L98" s="136">
        <f t="shared" si="15"/>
        <v>10.982899400704682</v>
      </c>
      <c r="M98" s="462"/>
      <c r="N98" s="474"/>
      <c r="O98" s="20"/>
      <c r="P98" s="20"/>
      <c r="Q98" s="20"/>
    </row>
    <row r="99" spans="1:17" s="8" customFormat="1" ht="249.75" customHeight="1" x14ac:dyDescent="0.5">
      <c r="A99" s="459"/>
      <c r="B99" s="472"/>
      <c r="C99" s="473"/>
      <c r="D99" s="17" t="s">
        <v>21</v>
      </c>
      <c r="E99" s="142">
        <v>0</v>
      </c>
      <c r="F99" s="142">
        <v>0</v>
      </c>
      <c r="G99" s="142">
        <v>0</v>
      </c>
      <c r="H99" s="142">
        <v>0</v>
      </c>
      <c r="I99" s="143">
        <v>0</v>
      </c>
      <c r="J99" s="136">
        <f t="shared" si="20"/>
        <v>0</v>
      </c>
      <c r="K99" s="136">
        <f t="shared" si="17"/>
        <v>0</v>
      </c>
      <c r="L99" s="136">
        <f t="shared" si="15"/>
        <v>0</v>
      </c>
      <c r="M99" s="462"/>
      <c r="N99" s="474"/>
      <c r="O99" s="20"/>
      <c r="P99" s="20"/>
      <c r="Q99" s="20"/>
    </row>
    <row r="100" spans="1:17" s="8" customFormat="1" ht="173.25" customHeight="1" x14ac:dyDescent="0.5">
      <c r="A100" s="459"/>
      <c r="B100" s="472"/>
      <c r="C100" s="473"/>
      <c r="D100" s="17" t="s">
        <v>22</v>
      </c>
      <c r="E100" s="142">
        <v>0</v>
      </c>
      <c r="F100" s="142">
        <v>0</v>
      </c>
      <c r="G100" s="142">
        <v>0</v>
      </c>
      <c r="H100" s="142">
        <v>0</v>
      </c>
      <c r="I100" s="143">
        <f t="shared" si="21"/>
        <v>0</v>
      </c>
      <c r="J100" s="136">
        <f t="shared" si="20"/>
        <v>0</v>
      </c>
      <c r="K100" s="136">
        <f t="shared" si="17"/>
        <v>0</v>
      </c>
      <c r="L100" s="136">
        <f t="shared" si="15"/>
        <v>0</v>
      </c>
      <c r="M100" s="462"/>
      <c r="N100" s="474"/>
      <c r="O100" s="20"/>
      <c r="P100" s="20"/>
      <c r="Q100" s="20"/>
    </row>
    <row r="101" spans="1:17" s="8" customFormat="1" ht="143.25" customHeight="1" x14ac:dyDescent="0.5">
      <c r="A101" s="459"/>
      <c r="B101" s="472"/>
      <c r="C101" s="473"/>
      <c r="D101" s="18" t="s">
        <v>23</v>
      </c>
      <c r="E101" s="142">
        <v>13500</v>
      </c>
      <c r="F101" s="142">
        <v>0</v>
      </c>
      <c r="G101" s="142">
        <v>0</v>
      </c>
      <c r="H101" s="142">
        <v>0</v>
      </c>
      <c r="I101" s="140">
        <f t="shared" si="21"/>
        <v>0</v>
      </c>
      <c r="J101" s="136">
        <f t="shared" si="20"/>
        <v>0</v>
      </c>
      <c r="K101" s="136">
        <f t="shared" si="17"/>
        <v>0</v>
      </c>
      <c r="L101" s="136">
        <f t="shared" si="15"/>
        <v>0</v>
      </c>
      <c r="M101" s="462"/>
      <c r="N101" s="474"/>
      <c r="O101" s="20"/>
      <c r="P101" s="20"/>
      <c r="Q101" s="20"/>
    </row>
    <row r="102" spans="1:17" s="8" customFormat="1" ht="177" customHeight="1" x14ac:dyDescent="0.5">
      <c r="A102" s="459"/>
      <c r="B102" s="472"/>
      <c r="C102" s="473"/>
      <c r="D102" s="19" t="s">
        <v>24</v>
      </c>
      <c r="E102" s="142">
        <v>13000</v>
      </c>
      <c r="F102" s="142">
        <v>0</v>
      </c>
      <c r="G102" s="142">
        <v>0</v>
      </c>
      <c r="H102" s="142">
        <v>0</v>
      </c>
      <c r="I102" s="143">
        <v>0</v>
      </c>
      <c r="J102" s="136">
        <f t="shared" si="20"/>
        <v>0</v>
      </c>
      <c r="K102" s="136">
        <f t="shared" si="17"/>
        <v>0</v>
      </c>
      <c r="L102" s="136">
        <f t="shared" si="15"/>
        <v>0</v>
      </c>
      <c r="M102" s="462"/>
      <c r="N102" s="474"/>
      <c r="O102" s="20"/>
      <c r="P102" s="20"/>
      <c r="Q102" s="20"/>
    </row>
    <row r="103" spans="1:17" s="8" customFormat="1" ht="197.25" customHeight="1" x14ac:dyDescent="0.5">
      <c r="A103" s="459">
        <v>12</v>
      </c>
      <c r="B103" s="460" t="s">
        <v>58</v>
      </c>
      <c r="C103" s="461">
        <v>4</v>
      </c>
      <c r="D103" s="12" t="s">
        <v>17</v>
      </c>
      <c r="E103" s="132">
        <f>E104+E105+E106+E109+E107</f>
        <v>984787.33287999989</v>
      </c>
      <c r="F103" s="132">
        <f>F104+F105+F106+F109+F107</f>
        <v>2207.4184799999998</v>
      </c>
      <c r="G103" s="132">
        <f>G104+G105+G106+G109+G107</f>
        <v>233292.56135</v>
      </c>
      <c r="H103" s="132">
        <f>H104+H105+H106+H109+H107</f>
        <v>7174.7669199999991</v>
      </c>
      <c r="I103" s="133">
        <f t="shared" si="21"/>
        <v>4967.3484399999998</v>
      </c>
      <c r="J103" s="132">
        <f t="shared" si="20"/>
        <v>3.0754375015138042</v>
      </c>
      <c r="K103" s="132">
        <f t="shared" si="17"/>
        <v>325.02975693127291</v>
      </c>
      <c r="L103" s="132">
        <f t="shared" si="15"/>
        <v>0.72856003326296559</v>
      </c>
      <c r="M103" s="462">
        <v>7</v>
      </c>
      <c r="N103" s="475" t="s">
        <v>36</v>
      </c>
      <c r="O103" s="20"/>
      <c r="P103" s="20"/>
      <c r="Q103" s="20"/>
    </row>
    <row r="104" spans="1:17" s="8" customFormat="1" ht="130.5" customHeight="1" x14ac:dyDescent="0.5">
      <c r="A104" s="459"/>
      <c r="B104" s="460"/>
      <c r="C104" s="461"/>
      <c r="D104" s="16" t="s">
        <v>18</v>
      </c>
      <c r="E104" s="134">
        <v>0</v>
      </c>
      <c r="F104" s="134">
        <v>0</v>
      </c>
      <c r="G104" s="134">
        <v>0</v>
      </c>
      <c r="H104" s="134">
        <v>0</v>
      </c>
      <c r="I104" s="135">
        <f t="shared" si="21"/>
        <v>0</v>
      </c>
      <c r="J104" s="136">
        <f t="shared" si="20"/>
        <v>0</v>
      </c>
      <c r="K104" s="136">
        <f t="shared" si="17"/>
        <v>0</v>
      </c>
      <c r="L104" s="136">
        <f t="shared" si="15"/>
        <v>0</v>
      </c>
      <c r="M104" s="462"/>
      <c r="N104" s="476"/>
      <c r="O104" s="20"/>
      <c r="P104" s="20"/>
      <c r="Q104" s="20"/>
    </row>
    <row r="105" spans="1:17" s="8" customFormat="1" ht="183.75" customHeight="1" x14ac:dyDescent="0.5">
      <c r="A105" s="459"/>
      <c r="B105" s="460"/>
      <c r="C105" s="461"/>
      <c r="D105" s="16" t="s">
        <v>19</v>
      </c>
      <c r="E105" s="137">
        <v>259454.4</v>
      </c>
      <c r="F105" s="137">
        <v>36</v>
      </c>
      <c r="G105" s="137">
        <v>36</v>
      </c>
      <c r="H105" s="137">
        <v>32.568159999999999</v>
      </c>
      <c r="I105" s="140">
        <f t="shared" si="21"/>
        <v>-3.4318400000000011</v>
      </c>
      <c r="J105" s="136">
        <f t="shared" si="20"/>
        <v>90.467111111111109</v>
      </c>
      <c r="K105" s="136">
        <f t="shared" si="17"/>
        <v>90.467111111111109</v>
      </c>
      <c r="L105" s="136">
        <f t="shared" si="15"/>
        <v>1.2552556441517275E-2</v>
      </c>
      <c r="M105" s="462"/>
      <c r="N105" s="476"/>
      <c r="O105" s="20"/>
      <c r="P105" s="20"/>
      <c r="Q105" s="20"/>
    </row>
    <row r="106" spans="1:17" s="8" customFormat="1" ht="165.75" customHeight="1" x14ac:dyDescent="0.5">
      <c r="A106" s="459"/>
      <c r="B106" s="460"/>
      <c r="C106" s="461"/>
      <c r="D106" s="16" t="s">
        <v>20</v>
      </c>
      <c r="E106" s="137">
        <v>157827.07451999999</v>
      </c>
      <c r="F106" s="137">
        <v>2171.4184799999998</v>
      </c>
      <c r="G106" s="137">
        <v>233256.56135</v>
      </c>
      <c r="H106" s="137">
        <v>7142.1987599999993</v>
      </c>
      <c r="I106" s="140">
        <f t="shared" si="21"/>
        <v>4970.780279999999</v>
      </c>
      <c r="J106" s="136">
        <f t="shared" si="20"/>
        <v>3.0619497769596178</v>
      </c>
      <c r="K106" s="136">
        <f t="shared" si="17"/>
        <v>328.91857676370148</v>
      </c>
      <c r="L106" s="136">
        <f t="shared" si="15"/>
        <v>4.5253317795578427</v>
      </c>
      <c r="M106" s="462"/>
      <c r="N106" s="476"/>
      <c r="O106" s="20"/>
      <c r="P106" s="20"/>
      <c r="Q106" s="20"/>
    </row>
    <row r="107" spans="1:17" s="8" customFormat="1" ht="234.75" customHeight="1" x14ac:dyDescent="0.5">
      <c r="A107" s="459"/>
      <c r="B107" s="460"/>
      <c r="C107" s="461"/>
      <c r="D107" s="17" t="s">
        <v>21</v>
      </c>
      <c r="E107" s="137">
        <v>0</v>
      </c>
      <c r="F107" s="137">
        <v>0</v>
      </c>
      <c r="G107" s="137">
        <v>0</v>
      </c>
      <c r="H107" s="137">
        <v>0</v>
      </c>
      <c r="I107" s="135">
        <f t="shared" si="21"/>
        <v>0</v>
      </c>
      <c r="J107" s="136">
        <f t="shared" si="20"/>
        <v>0</v>
      </c>
      <c r="K107" s="136">
        <f t="shared" si="17"/>
        <v>0</v>
      </c>
      <c r="L107" s="136">
        <f t="shared" si="15"/>
        <v>0</v>
      </c>
      <c r="M107" s="462"/>
      <c r="N107" s="476"/>
      <c r="O107" s="20"/>
      <c r="P107" s="20"/>
      <c r="Q107" s="20"/>
    </row>
    <row r="108" spans="1:17" s="8" customFormat="1" ht="174.75" customHeight="1" x14ac:dyDescent="0.5">
      <c r="A108" s="459"/>
      <c r="B108" s="460"/>
      <c r="C108" s="461"/>
      <c r="D108" s="17" t="s">
        <v>22</v>
      </c>
      <c r="E108" s="137">
        <v>0</v>
      </c>
      <c r="F108" s="137">
        <v>0</v>
      </c>
      <c r="G108" s="137">
        <v>0</v>
      </c>
      <c r="H108" s="137">
        <v>0</v>
      </c>
      <c r="I108" s="135">
        <f t="shared" si="21"/>
        <v>0</v>
      </c>
      <c r="J108" s="136">
        <f t="shared" si="20"/>
        <v>0</v>
      </c>
      <c r="K108" s="136">
        <f t="shared" si="17"/>
        <v>0</v>
      </c>
      <c r="L108" s="136">
        <f t="shared" si="15"/>
        <v>0</v>
      </c>
      <c r="M108" s="462"/>
      <c r="N108" s="476"/>
      <c r="O108" s="20"/>
      <c r="P108" s="20"/>
      <c r="Q108" s="20"/>
    </row>
    <row r="109" spans="1:17" s="8" customFormat="1" ht="192.75" customHeight="1" x14ac:dyDescent="0.75">
      <c r="A109" s="459"/>
      <c r="B109" s="460"/>
      <c r="C109" s="461"/>
      <c r="D109" s="18" t="s">
        <v>23</v>
      </c>
      <c r="E109" s="137">
        <v>567505.85835999995</v>
      </c>
      <c r="F109" s="137">
        <v>0</v>
      </c>
      <c r="G109" s="137">
        <v>0</v>
      </c>
      <c r="H109" s="137">
        <v>0</v>
      </c>
      <c r="I109" s="140">
        <f t="shared" si="21"/>
        <v>0</v>
      </c>
      <c r="J109" s="136">
        <f t="shared" si="20"/>
        <v>0</v>
      </c>
      <c r="K109" s="136">
        <f t="shared" si="17"/>
        <v>0</v>
      </c>
      <c r="L109" s="136">
        <f t="shared" si="15"/>
        <v>0</v>
      </c>
      <c r="M109" s="462"/>
      <c r="N109" s="476"/>
      <c r="O109" s="81"/>
      <c r="P109" s="20"/>
      <c r="Q109" s="20"/>
    </row>
    <row r="110" spans="1:17" s="8" customFormat="1" ht="130.5" customHeight="1" x14ac:dyDescent="0.5">
      <c r="A110" s="459"/>
      <c r="B110" s="460"/>
      <c r="C110" s="461"/>
      <c r="D110" s="19" t="s">
        <v>24</v>
      </c>
      <c r="E110" s="134">
        <v>0</v>
      </c>
      <c r="F110" s="134">
        <v>0</v>
      </c>
      <c r="G110" s="134">
        <v>0</v>
      </c>
      <c r="H110" s="134">
        <v>0</v>
      </c>
      <c r="I110" s="135">
        <f t="shared" si="21"/>
        <v>0</v>
      </c>
      <c r="J110" s="136">
        <f t="shared" si="20"/>
        <v>0</v>
      </c>
      <c r="K110" s="136">
        <f t="shared" si="17"/>
        <v>0</v>
      </c>
      <c r="L110" s="136">
        <f t="shared" si="15"/>
        <v>0</v>
      </c>
      <c r="M110" s="462"/>
      <c r="N110" s="476"/>
      <c r="O110" s="20"/>
      <c r="P110" s="20"/>
      <c r="Q110" s="20"/>
    </row>
    <row r="111" spans="1:17" s="8" customFormat="1" ht="230.25" customHeight="1" x14ac:dyDescent="0.5">
      <c r="A111" s="459">
        <v>13</v>
      </c>
      <c r="B111" s="460" t="s">
        <v>43</v>
      </c>
      <c r="C111" s="461">
        <v>2</v>
      </c>
      <c r="D111" s="12" t="s">
        <v>17</v>
      </c>
      <c r="E111" s="25">
        <f>E112+E113+E114+E115+E117</f>
        <v>76797.136880000005</v>
      </c>
      <c r="F111" s="25">
        <f>F112+F113+F114+F115+F117</f>
        <v>12158.622589999999</v>
      </c>
      <c r="G111" s="25">
        <f>G112+G113+G114+G115+G117</f>
        <v>52558.207060000001</v>
      </c>
      <c r="H111" s="25">
        <f>H112+H113+H114+H115+H117</f>
        <v>9970.106240000001</v>
      </c>
      <c r="I111" s="61">
        <f>H111-F111</f>
        <v>-2188.5163499999981</v>
      </c>
      <c r="J111" s="25">
        <f t="shared" si="20"/>
        <v>18.969646792970341</v>
      </c>
      <c r="K111" s="25">
        <f t="shared" si="17"/>
        <v>82.000293752024433</v>
      </c>
      <c r="L111" s="25">
        <f t="shared" si="15"/>
        <v>12.982393152988076</v>
      </c>
      <c r="M111" s="462">
        <v>4</v>
      </c>
      <c r="N111" s="471" t="s">
        <v>44</v>
      </c>
      <c r="O111" s="20"/>
      <c r="P111" s="20"/>
      <c r="Q111" s="20"/>
    </row>
    <row r="112" spans="1:17" s="8" customFormat="1" ht="174.75" customHeight="1" x14ac:dyDescent="0.5">
      <c r="A112" s="459"/>
      <c r="B112" s="460"/>
      <c r="C112" s="461"/>
      <c r="D112" s="16" t="s">
        <v>18</v>
      </c>
      <c r="E112" s="27">
        <v>0</v>
      </c>
      <c r="F112" s="27">
        <v>0</v>
      </c>
      <c r="G112" s="27">
        <v>0</v>
      </c>
      <c r="H112" s="27">
        <v>0</v>
      </c>
      <c r="I112" s="37">
        <f t="shared" si="21"/>
        <v>0</v>
      </c>
      <c r="J112" s="30">
        <f t="shared" si="20"/>
        <v>0</v>
      </c>
      <c r="K112" s="30">
        <f t="shared" si="17"/>
        <v>0</v>
      </c>
      <c r="L112" s="30">
        <f t="shared" si="15"/>
        <v>0</v>
      </c>
      <c r="M112" s="462"/>
      <c r="N112" s="471"/>
      <c r="O112" s="20"/>
      <c r="P112" s="20"/>
      <c r="Q112" s="20"/>
    </row>
    <row r="113" spans="1:17" s="8" customFormat="1" ht="170.25" customHeight="1" x14ac:dyDescent="0.5">
      <c r="A113" s="459"/>
      <c r="B113" s="460"/>
      <c r="C113" s="461"/>
      <c r="D113" s="16" t="s">
        <v>19</v>
      </c>
      <c r="E113" s="217">
        <v>55225.207060000001</v>
      </c>
      <c r="F113" s="217">
        <v>12158.622589999999</v>
      </c>
      <c r="G113" s="218">
        <v>52558.207060000001</v>
      </c>
      <c r="H113" s="218">
        <v>9970.106240000001</v>
      </c>
      <c r="I113" s="96">
        <f t="shared" si="21"/>
        <v>-2188.5163499999981</v>
      </c>
      <c r="J113" s="97">
        <f t="shared" si="20"/>
        <v>18.969646792970341</v>
      </c>
      <c r="K113" s="191">
        <v>0</v>
      </c>
      <c r="L113" s="97">
        <f t="shared" si="15"/>
        <v>18.053542523014674</v>
      </c>
      <c r="M113" s="462"/>
      <c r="N113" s="471"/>
      <c r="O113" s="20"/>
      <c r="P113" s="20"/>
      <c r="Q113" s="20"/>
    </row>
    <row r="114" spans="1:17" s="8" customFormat="1" ht="179.25" customHeight="1" x14ac:dyDescent="0.5">
      <c r="A114" s="459"/>
      <c r="B114" s="460"/>
      <c r="C114" s="461"/>
      <c r="D114" s="16" t="s">
        <v>20</v>
      </c>
      <c r="E114" s="191">
        <v>0</v>
      </c>
      <c r="F114" s="191">
        <v>0</v>
      </c>
      <c r="G114" s="191">
        <v>0</v>
      </c>
      <c r="H114" s="191">
        <v>0</v>
      </c>
      <c r="I114" s="191">
        <v>0</v>
      </c>
      <c r="J114" s="191">
        <v>0</v>
      </c>
      <c r="K114" s="191">
        <v>0</v>
      </c>
      <c r="L114" s="191">
        <v>0</v>
      </c>
      <c r="M114" s="462"/>
      <c r="N114" s="471"/>
      <c r="O114" s="20"/>
      <c r="P114" s="20"/>
      <c r="Q114" s="20"/>
    </row>
    <row r="115" spans="1:17" s="8" customFormat="1" ht="183" customHeight="1" x14ac:dyDescent="0.5">
      <c r="A115" s="459"/>
      <c r="B115" s="460"/>
      <c r="C115" s="461"/>
      <c r="D115" s="17" t="s">
        <v>21</v>
      </c>
      <c r="E115" s="191">
        <v>0</v>
      </c>
      <c r="F115" s="191">
        <v>0</v>
      </c>
      <c r="G115" s="191">
        <v>0</v>
      </c>
      <c r="H115" s="191">
        <v>0</v>
      </c>
      <c r="I115" s="191">
        <v>0</v>
      </c>
      <c r="J115" s="191">
        <v>0</v>
      </c>
      <c r="K115" s="191">
        <v>0</v>
      </c>
      <c r="L115" s="191">
        <v>0</v>
      </c>
      <c r="M115" s="462"/>
      <c r="N115" s="471"/>
      <c r="O115" s="20"/>
      <c r="P115" s="20"/>
      <c r="Q115" s="20"/>
    </row>
    <row r="116" spans="1:17" s="8" customFormat="1" ht="165.75" customHeight="1" x14ac:dyDescent="0.5">
      <c r="A116" s="459"/>
      <c r="B116" s="460"/>
      <c r="C116" s="461"/>
      <c r="D116" s="17" t="s">
        <v>22</v>
      </c>
      <c r="E116" s="217">
        <v>21571.929819999998</v>
      </c>
      <c r="F116" s="191">
        <v>0</v>
      </c>
      <c r="G116" s="191">
        <v>0</v>
      </c>
      <c r="H116" s="191">
        <v>0</v>
      </c>
      <c r="I116" s="191">
        <v>0</v>
      </c>
      <c r="J116" s="191">
        <v>0</v>
      </c>
      <c r="K116" s="191">
        <v>0</v>
      </c>
      <c r="L116" s="191">
        <v>0</v>
      </c>
      <c r="M116" s="462"/>
      <c r="N116" s="471"/>
      <c r="O116" s="20"/>
      <c r="P116" s="20"/>
      <c r="Q116" s="20"/>
    </row>
    <row r="117" spans="1:17" s="8" customFormat="1" ht="130.5" customHeight="1" x14ac:dyDescent="0.5">
      <c r="A117" s="459"/>
      <c r="B117" s="460"/>
      <c r="C117" s="461"/>
      <c r="D117" s="18" t="s">
        <v>23</v>
      </c>
      <c r="E117" s="86">
        <v>21571.929819999998</v>
      </c>
      <c r="F117" s="191">
        <v>0</v>
      </c>
      <c r="G117" s="191">
        <v>0</v>
      </c>
      <c r="H117" s="191">
        <v>0</v>
      </c>
      <c r="I117" s="191">
        <v>0</v>
      </c>
      <c r="J117" s="191">
        <v>0</v>
      </c>
      <c r="K117" s="191">
        <v>0</v>
      </c>
      <c r="L117" s="191">
        <v>0</v>
      </c>
      <c r="M117" s="462"/>
      <c r="N117" s="471"/>
      <c r="O117" s="20"/>
      <c r="P117" s="20"/>
      <c r="Q117" s="20"/>
    </row>
    <row r="118" spans="1:17" s="8" customFormat="1" ht="213" customHeight="1" x14ac:dyDescent="0.5">
      <c r="A118" s="459"/>
      <c r="B118" s="460"/>
      <c r="C118" s="461"/>
      <c r="D118" s="19" t="s">
        <v>24</v>
      </c>
      <c r="E118" s="27">
        <v>0</v>
      </c>
      <c r="F118" s="27">
        <v>0</v>
      </c>
      <c r="G118" s="27">
        <v>0</v>
      </c>
      <c r="H118" s="27">
        <v>0</v>
      </c>
      <c r="I118" s="37">
        <f t="shared" si="21"/>
        <v>0</v>
      </c>
      <c r="J118" s="30">
        <f t="shared" si="20"/>
        <v>0</v>
      </c>
      <c r="K118" s="30">
        <f t="shared" si="17"/>
        <v>0</v>
      </c>
      <c r="L118" s="30">
        <f t="shared" si="15"/>
        <v>0</v>
      </c>
      <c r="M118" s="462"/>
      <c r="N118" s="471"/>
      <c r="O118" s="20"/>
      <c r="P118" s="20"/>
      <c r="Q118" s="20"/>
    </row>
    <row r="119" spans="1:17" s="8" customFormat="1" ht="228" customHeight="1" x14ac:dyDescent="0.5">
      <c r="A119" s="459">
        <v>14</v>
      </c>
      <c r="B119" s="460" t="s">
        <v>45</v>
      </c>
      <c r="C119" s="461">
        <v>3</v>
      </c>
      <c r="D119" s="12" t="s">
        <v>17</v>
      </c>
      <c r="E119" s="132">
        <f>E120+E121+E122+E123+E125+E126</f>
        <v>5140.13</v>
      </c>
      <c r="F119" s="132">
        <f>F120+F121+F122+F123+F125+F126</f>
        <v>0</v>
      </c>
      <c r="G119" s="189">
        <f>G120+G121+G122+G123+G125+G126</f>
        <v>1467.49</v>
      </c>
      <c r="H119" s="132">
        <f>H120+H121+H122+H123+H125+H126</f>
        <v>0</v>
      </c>
      <c r="I119" s="181">
        <f t="shared" si="21"/>
        <v>0</v>
      </c>
      <c r="J119" s="132">
        <f t="shared" si="20"/>
        <v>0</v>
      </c>
      <c r="K119" s="132">
        <f>IF(F119=0,0,H119/F119*100)</f>
        <v>0</v>
      </c>
      <c r="L119" s="132">
        <f t="shared" si="15"/>
        <v>0</v>
      </c>
      <c r="M119" s="462">
        <v>6</v>
      </c>
      <c r="N119" s="463" t="s">
        <v>46</v>
      </c>
      <c r="O119" s="20"/>
      <c r="P119" s="20"/>
      <c r="Q119" s="20"/>
    </row>
    <row r="120" spans="1:17" s="8" customFormat="1" ht="147" customHeight="1" x14ac:dyDescent="0.5">
      <c r="A120" s="459"/>
      <c r="B120" s="460"/>
      <c r="C120" s="461"/>
      <c r="D120" s="16" t="s">
        <v>18</v>
      </c>
      <c r="E120" s="134">
        <v>0</v>
      </c>
      <c r="F120" s="134">
        <v>0</v>
      </c>
      <c r="G120" s="134">
        <v>0</v>
      </c>
      <c r="H120" s="147">
        <v>0</v>
      </c>
      <c r="I120" s="190">
        <f t="shared" si="21"/>
        <v>0</v>
      </c>
      <c r="J120" s="136">
        <f t="shared" si="20"/>
        <v>0</v>
      </c>
      <c r="K120" s="136">
        <f t="shared" ref="K120:K139" si="23">IF(H120=0,0,H120/F120*100)</f>
        <v>0</v>
      </c>
      <c r="L120" s="136">
        <f t="shared" si="15"/>
        <v>0</v>
      </c>
      <c r="M120" s="462"/>
      <c r="N120" s="464"/>
      <c r="O120" s="20"/>
      <c r="P120" s="20"/>
      <c r="Q120" s="20"/>
    </row>
    <row r="121" spans="1:17" s="8" customFormat="1" ht="169.5" customHeight="1" x14ac:dyDescent="0.5">
      <c r="A121" s="459"/>
      <c r="B121" s="460"/>
      <c r="C121" s="461"/>
      <c r="D121" s="16" t="s">
        <v>19</v>
      </c>
      <c r="E121" s="191">
        <v>2173</v>
      </c>
      <c r="F121" s="191">
        <v>0</v>
      </c>
      <c r="G121" s="191">
        <v>0</v>
      </c>
      <c r="H121" s="191">
        <v>0</v>
      </c>
      <c r="I121" s="190">
        <f t="shared" si="21"/>
        <v>0</v>
      </c>
      <c r="J121" s="136">
        <f t="shared" si="20"/>
        <v>0</v>
      </c>
      <c r="K121" s="136">
        <f t="shared" si="23"/>
        <v>0</v>
      </c>
      <c r="L121" s="136">
        <f t="shared" si="15"/>
        <v>0</v>
      </c>
      <c r="M121" s="462"/>
      <c r="N121" s="464"/>
      <c r="O121" s="20"/>
      <c r="P121" s="20"/>
      <c r="Q121" s="20"/>
    </row>
    <row r="122" spans="1:17" s="8" customFormat="1" ht="169.5" customHeight="1" x14ac:dyDescent="0.5">
      <c r="A122" s="459"/>
      <c r="B122" s="460"/>
      <c r="C122" s="461"/>
      <c r="D122" s="16" t="s">
        <v>20</v>
      </c>
      <c r="E122" s="191">
        <v>1467.49</v>
      </c>
      <c r="F122" s="191">
        <v>0</v>
      </c>
      <c r="G122" s="191">
        <v>1467.49</v>
      </c>
      <c r="H122" s="191">
        <v>0</v>
      </c>
      <c r="I122" s="190">
        <f t="shared" si="21"/>
        <v>0</v>
      </c>
      <c r="J122" s="136">
        <f t="shared" si="20"/>
        <v>0</v>
      </c>
      <c r="K122" s="136">
        <f t="shared" si="23"/>
        <v>0</v>
      </c>
      <c r="L122" s="136">
        <f t="shared" si="15"/>
        <v>0</v>
      </c>
      <c r="M122" s="462"/>
      <c r="N122" s="464"/>
      <c r="O122" s="20"/>
      <c r="P122" s="20"/>
      <c r="Q122" s="20"/>
    </row>
    <row r="123" spans="1:17" s="8" customFormat="1" ht="231" customHeight="1" x14ac:dyDescent="0.5">
      <c r="A123" s="459"/>
      <c r="B123" s="460"/>
      <c r="C123" s="461"/>
      <c r="D123" s="17" t="s">
        <v>21</v>
      </c>
      <c r="E123" s="141">
        <v>0</v>
      </c>
      <c r="F123" s="134">
        <v>0</v>
      </c>
      <c r="G123" s="134">
        <v>0</v>
      </c>
      <c r="H123" s="147">
        <v>0</v>
      </c>
      <c r="I123" s="190">
        <f t="shared" si="21"/>
        <v>0</v>
      </c>
      <c r="J123" s="136">
        <f t="shared" si="20"/>
        <v>0</v>
      </c>
      <c r="K123" s="136">
        <f t="shared" si="23"/>
        <v>0</v>
      </c>
      <c r="L123" s="136">
        <f t="shared" si="15"/>
        <v>0</v>
      </c>
      <c r="M123" s="462"/>
      <c r="N123" s="464"/>
      <c r="O123" s="20"/>
      <c r="P123" s="20"/>
      <c r="Q123" s="20"/>
    </row>
    <row r="124" spans="1:17" s="8" customFormat="1" ht="198" customHeight="1" x14ac:dyDescent="0.5">
      <c r="A124" s="459"/>
      <c r="B124" s="460"/>
      <c r="C124" s="461"/>
      <c r="D124" s="17" t="s">
        <v>22</v>
      </c>
      <c r="E124" s="141">
        <v>0</v>
      </c>
      <c r="F124" s="134">
        <v>0</v>
      </c>
      <c r="G124" s="134">
        <v>0</v>
      </c>
      <c r="H124" s="147">
        <v>0</v>
      </c>
      <c r="I124" s="190">
        <f t="shared" si="21"/>
        <v>0</v>
      </c>
      <c r="J124" s="136">
        <f t="shared" si="20"/>
        <v>0</v>
      </c>
      <c r="K124" s="136">
        <f t="shared" si="23"/>
        <v>0</v>
      </c>
      <c r="L124" s="136">
        <f t="shared" si="15"/>
        <v>0</v>
      </c>
      <c r="M124" s="462"/>
      <c r="N124" s="464"/>
      <c r="O124" s="20"/>
      <c r="P124" s="20"/>
      <c r="Q124" s="20"/>
    </row>
    <row r="125" spans="1:17" s="8" customFormat="1" ht="128.25" customHeight="1" x14ac:dyDescent="0.5">
      <c r="A125" s="459"/>
      <c r="B125" s="460"/>
      <c r="C125" s="461"/>
      <c r="D125" s="18" t="s">
        <v>23</v>
      </c>
      <c r="E125" s="134">
        <v>1499.64</v>
      </c>
      <c r="F125" s="134">
        <v>0</v>
      </c>
      <c r="G125" s="134">
        <v>0</v>
      </c>
      <c r="H125" s="147">
        <v>0</v>
      </c>
      <c r="I125" s="190">
        <f t="shared" si="21"/>
        <v>0</v>
      </c>
      <c r="J125" s="136">
        <f t="shared" si="20"/>
        <v>0</v>
      </c>
      <c r="K125" s="136">
        <f t="shared" si="23"/>
        <v>0</v>
      </c>
      <c r="L125" s="136">
        <f t="shared" si="15"/>
        <v>0</v>
      </c>
      <c r="M125" s="462"/>
      <c r="N125" s="464"/>
      <c r="O125" s="20"/>
      <c r="P125" s="20"/>
      <c r="Q125" s="20"/>
    </row>
    <row r="126" spans="1:17" s="8" customFormat="1" ht="128.25" customHeight="1" x14ac:dyDescent="0.5">
      <c r="A126" s="459"/>
      <c r="B126" s="460"/>
      <c r="C126" s="461"/>
      <c r="D126" s="19" t="s">
        <v>24</v>
      </c>
      <c r="E126" s="134">
        <v>0</v>
      </c>
      <c r="F126" s="134">
        <v>0</v>
      </c>
      <c r="G126" s="134">
        <v>0</v>
      </c>
      <c r="H126" s="147">
        <v>0</v>
      </c>
      <c r="I126" s="190">
        <f t="shared" si="21"/>
        <v>0</v>
      </c>
      <c r="J126" s="136">
        <f t="shared" si="20"/>
        <v>0</v>
      </c>
      <c r="K126" s="136">
        <f t="shared" si="23"/>
        <v>0</v>
      </c>
      <c r="L126" s="136">
        <f t="shared" si="15"/>
        <v>0</v>
      </c>
      <c r="M126" s="462"/>
      <c r="N126" s="464"/>
      <c r="O126" s="20"/>
      <c r="P126" s="20"/>
      <c r="Q126" s="20"/>
    </row>
    <row r="127" spans="1:17" s="8" customFormat="1" ht="219.75" customHeight="1" x14ac:dyDescent="0.5">
      <c r="A127" s="459">
        <v>15</v>
      </c>
      <c r="B127" s="460" t="s">
        <v>47</v>
      </c>
      <c r="C127" s="461">
        <v>5</v>
      </c>
      <c r="D127" s="12" t="s">
        <v>17</v>
      </c>
      <c r="E127" s="132">
        <f>E128+E129+E130+E133</f>
        <v>284146.49</v>
      </c>
      <c r="F127" s="132">
        <f>F128+F129+F130+F133</f>
        <v>3855.16939</v>
      </c>
      <c r="G127" s="132">
        <f>G128+G129+G130+G133</f>
        <v>57840.763209999997</v>
      </c>
      <c r="H127" s="132">
        <f>H128+H129+H130+H133</f>
        <v>2119.6543000000001</v>
      </c>
      <c r="I127" s="144">
        <f t="shared" si="21"/>
        <v>-1735.5150899999999</v>
      </c>
      <c r="J127" s="145">
        <v>0</v>
      </c>
      <c r="K127" s="146">
        <v>0</v>
      </c>
      <c r="L127" s="145">
        <v>0</v>
      </c>
      <c r="M127" s="462">
        <v>7</v>
      </c>
      <c r="N127" s="465" t="s">
        <v>60</v>
      </c>
      <c r="O127" s="20"/>
      <c r="P127" s="20"/>
      <c r="Q127" s="20"/>
    </row>
    <row r="128" spans="1:17" s="8" customFormat="1" ht="128.25" customHeight="1" x14ac:dyDescent="0.5">
      <c r="A128" s="459"/>
      <c r="B128" s="460"/>
      <c r="C128" s="461"/>
      <c r="D128" s="16" t="s">
        <v>18</v>
      </c>
      <c r="E128" s="147">
        <v>0</v>
      </c>
      <c r="F128" s="147">
        <v>0</v>
      </c>
      <c r="G128" s="147">
        <v>0</v>
      </c>
      <c r="H128" s="147">
        <v>0</v>
      </c>
      <c r="I128" s="148">
        <f t="shared" si="21"/>
        <v>0</v>
      </c>
      <c r="J128" s="149">
        <f t="shared" si="20"/>
        <v>0</v>
      </c>
      <c r="K128" s="149">
        <f t="shared" si="23"/>
        <v>0</v>
      </c>
      <c r="L128" s="149">
        <v>0</v>
      </c>
      <c r="M128" s="462"/>
      <c r="N128" s="466"/>
      <c r="O128" s="20"/>
      <c r="P128" s="20"/>
      <c r="Q128" s="20"/>
    </row>
    <row r="129" spans="1:17" s="8" customFormat="1" ht="159" customHeight="1" x14ac:dyDescent="0.5">
      <c r="A129" s="459"/>
      <c r="B129" s="460"/>
      <c r="C129" s="461"/>
      <c r="D129" s="16" t="s">
        <v>19</v>
      </c>
      <c r="E129" s="150">
        <v>198907.7</v>
      </c>
      <c r="F129" s="150">
        <v>0</v>
      </c>
      <c r="G129" s="150">
        <v>0</v>
      </c>
      <c r="H129" s="151">
        <v>0</v>
      </c>
      <c r="I129" s="152">
        <f t="shared" si="21"/>
        <v>0</v>
      </c>
      <c r="J129" s="149">
        <f>IF(H129=0, ,H129/G129*100)</f>
        <v>0</v>
      </c>
      <c r="K129" s="149">
        <f t="shared" si="23"/>
        <v>0</v>
      </c>
      <c r="L129" s="149">
        <f t="shared" si="15"/>
        <v>0</v>
      </c>
      <c r="M129" s="462"/>
      <c r="N129" s="466"/>
      <c r="O129" s="20"/>
      <c r="P129" s="20"/>
      <c r="Q129" s="20"/>
    </row>
    <row r="130" spans="1:17" s="8" customFormat="1" ht="177" customHeight="1" x14ac:dyDescent="0.5">
      <c r="A130" s="459"/>
      <c r="B130" s="460"/>
      <c r="C130" s="461"/>
      <c r="D130" s="16" t="s">
        <v>20</v>
      </c>
      <c r="E130" s="150">
        <v>52738.79</v>
      </c>
      <c r="F130" s="150">
        <v>3855.16939</v>
      </c>
      <c r="G130" s="150">
        <v>57840.763209999997</v>
      </c>
      <c r="H130" s="150">
        <v>2119.6543000000001</v>
      </c>
      <c r="I130" s="152">
        <f t="shared" si="21"/>
        <v>-1735.5150899999999</v>
      </c>
      <c r="J130" s="149">
        <v>0</v>
      </c>
      <c r="K130" s="149">
        <v>0</v>
      </c>
      <c r="L130" s="149">
        <v>0</v>
      </c>
      <c r="M130" s="462"/>
      <c r="N130" s="466"/>
      <c r="O130" s="20"/>
      <c r="P130" s="20"/>
      <c r="Q130" s="20"/>
    </row>
    <row r="131" spans="1:17" s="8" customFormat="1" ht="263.25" customHeight="1" x14ac:dyDescent="0.5">
      <c r="A131" s="459"/>
      <c r="B131" s="460"/>
      <c r="C131" s="461"/>
      <c r="D131" s="17" t="s">
        <v>21</v>
      </c>
      <c r="E131" s="153">
        <v>0</v>
      </c>
      <c r="F131" s="153">
        <v>0</v>
      </c>
      <c r="G131" s="153">
        <v>0</v>
      </c>
      <c r="H131" s="154">
        <v>0</v>
      </c>
      <c r="I131" s="155">
        <v>0</v>
      </c>
      <c r="J131" s="149">
        <f t="shared" si="20"/>
        <v>0</v>
      </c>
      <c r="K131" s="149">
        <f t="shared" si="23"/>
        <v>0</v>
      </c>
      <c r="L131" s="149">
        <f t="shared" si="15"/>
        <v>0</v>
      </c>
      <c r="M131" s="462"/>
      <c r="N131" s="466"/>
      <c r="O131" s="20"/>
      <c r="P131" s="20"/>
      <c r="Q131" s="20"/>
    </row>
    <row r="132" spans="1:17" s="8" customFormat="1" ht="201.75" customHeight="1" x14ac:dyDescent="0.5">
      <c r="A132" s="459"/>
      <c r="B132" s="460"/>
      <c r="C132" s="461"/>
      <c r="D132" s="17" t="s">
        <v>22</v>
      </c>
      <c r="E132" s="153">
        <v>0</v>
      </c>
      <c r="F132" s="153">
        <v>0</v>
      </c>
      <c r="G132" s="153">
        <v>0</v>
      </c>
      <c r="H132" s="154">
        <v>0</v>
      </c>
      <c r="I132" s="148">
        <f t="shared" ref="I132:I139" si="24">H132-F132</f>
        <v>0</v>
      </c>
      <c r="J132" s="149">
        <f t="shared" si="20"/>
        <v>0</v>
      </c>
      <c r="K132" s="149">
        <f>IF(H132=0,0,H132/F132*100)</f>
        <v>0</v>
      </c>
      <c r="L132" s="149">
        <f t="shared" si="15"/>
        <v>0</v>
      </c>
      <c r="M132" s="462"/>
      <c r="N132" s="466"/>
      <c r="O132" s="20"/>
      <c r="P132" s="20"/>
      <c r="Q132" s="20"/>
    </row>
    <row r="133" spans="1:17" s="8" customFormat="1" ht="172.5" customHeight="1" x14ac:dyDescent="0.5">
      <c r="A133" s="459"/>
      <c r="B133" s="460"/>
      <c r="C133" s="461"/>
      <c r="D133" s="18" t="s">
        <v>23</v>
      </c>
      <c r="E133" s="150">
        <v>32500</v>
      </c>
      <c r="F133" s="153">
        <v>0</v>
      </c>
      <c r="G133" s="153">
        <v>0</v>
      </c>
      <c r="H133" s="154">
        <v>0</v>
      </c>
      <c r="I133" s="157">
        <f>H133-F133</f>
        <v>0</v>
      </c>
      <c r="J133" s="149">
        <f t="shared" si="20"/>
        <v>0</v>
      </c>
      <c r="K133" s="149">
        <f>IF(H133=0,0,H133/F133*100)</f>
        <v>0</v>
      </c>
      <c r="L133" s="149">
        <f t="shared" si="15"/>
        <v>0</v>
      </c>
      <c r="M133" s="462"/>
      <c r="N133" s="466"/>
      <c r="O133" s="20"/>
      <c r="P133" s="20"/>
      <c r="Q133" s="20"/>
    </row>
    <row r="134" spans="1:17" s="8" customFormat="1" ht="128.25" customHeight="1" x14ac:dyDescent="0.5">
      <c r="A134" s="459"/>
      <c r="B134" s="460"/>
      <c r="C134" s="461"/>
      <c r="D134" s="19" t="s">
        <v>24</v>
      </c>
      <c r="E134" s="147">
        <v>0</v>
      </c>
      <c r="F134" s="147">
        <v>0</v>
      </c>
      <c r="G134" s="147">
        <v>0</v>
      </c>
      <c r="H134" s="147">
        <v>0</v>
      </c>
      <c r="I134" s="148">
        <f t="shared" si="24"/>
        <v>0</v>
      </c>
      <c r="J134" s="149">
        <f t="shared" si="20"/>
        <v>0</v>
      </c>
      <c r="K134" s="149">
        <f t="shared" si="23"/>
        <v>0</v>
      </c>
      <c r="L134" s="149">
        <f t="shared" si="15"/>
        <v>0</v>
      </c>
      <c r="M134" s="462"/>
      <c r="N134" s="466"/>
      <c r="O134" s="20"/>
      <c r="P134" s="20"/>
      <c r="Q134" s="20"/>
    </row>
    <row r="135" spans="1:17" s="8" customFormat="1" ht="280.5" customHeight="1" x14ac:dyDescent="0.5">
      <c r="A135" s="459">
        <v>16</v>
      </c>
      <c r="B135" s="460" t="s">
        <v>48</v>
      </c>
      <c r="C135" s="461">
        <v>2</v>
      </c>
      <c r="D135" s="12" t="s">
        <v>17</v>
      </c>
      <c r="E135" s="132">
        <f>E136+E137+E138+E139+E141</f>
        <v>61092.22221</v>
      </c>
      <c r="F135" s="132">
        <f>F136+F137+F138+F141</f>
        <v>9290.3027099999999</v>
      </c>
      <c r="G135" s="132">
        <f>G136+G137+G138+G141</f>
        <v>50194.513300000006</v>
      </c>
      <c r="H135" s="132">
        <f>H136+H137+H138+H141</f>
        <v>10069.010330000001</v>
      </c>
      <c r="I135" s="168">
        <f t="shared" si="24"/>
        <v>778.70762000000104</v>
      </c>
      <c r="J135" s="132">
        <f t="shared" si="20"/>
        <v>20.059981994087789</v>
      </c>
      <c r="K135" s="132">
        <f t="shared" si="23"/>
        <v>108.38194022635889</v>
      </c>
      <c r="L135" s="132">
        <f t="shared" ref="L135:L140" si="25">IF(H135=0,0,H135/E135*100)</f>
        <v>16.481656691728322</v>
      </c>
      <c r="M135" s="462">
        <v>7</v>
      </c>
      <c r="N135" s="470" t="s">
        <v>61</v>
      </c>
      <c r="O135" s="20"/>
      <c r="P135" s="20"/>
      <c r="Q135" s="20"/>
    </row>
    <row r="136" spans="1:17" s="8" customFormat="1" ht="196.5" customHeight="1" x14ac:dyDescent="0.5">
      <c r="A136" s="459"/>
      <c r="B136" s="460"/>
      <c r="C136" s="461"/>
      <c r="D136" s="16" t="s">
        <v>18</v>
      </c>
      <c r="E136" s="167">
        <v>0</v>
      </c>
      <c r="F136" s="167">
        <v>0</v>
      </c>
      <c r="G136" s="167">
        <v>0</v>
      </c>
      <c r="H136" s="167">
        <v>0</v>
      </c>
      <c r="I136" s="135">
        <f t="shared" si="24"/>
        <v>0</v>
      </c>
      <c r="J136" s="136">
        <f t="shared" si="20"/>
        <v>0</v>
      </c>
      <c r="K136" s="136">
        <f t="shared" si="23"/>
        <v>0</v>
      </c>
      <c r="L136" s="136">
        <f t="shared" si="25"/>
        <v>0</v>
      </c>
      <c r="M136" s="462"/>
      <c r="N136" s="470"/>
      <c r="O136" s="20"/>
      <c r="P136" s="20"/>
      <c r="Q136" s="20"/>
    </row>
    <row r="137" spans="1:17" s="8" customFormat="1" ht="170.25" customHeight="1" x14ac:dyDescent="0.5">
      <c r="A137" s="459"/>
      <c r="B137" s="460"/>
      <c r="C137" s="461"/>
      <c r="D137" s="16" t="s">
        <v>19</v>
      </c>
      <c r="E137" s="167">
        <v>0</v>
      </c>
      <c r="F137" s="167">
        <v>0</v>
      </c>
      <c r="G137" s="167">
        <v>0</v>
      </c>
      <c r="H137" s="167">
        <v>0</v>
      </c>
      <c r="I137" s="135">
        <f t="shared" si="24"/>
        <v>0</v>
      </c>
      <c r="J137" s="136">
        <f t="shared" si="20"/>
        <v>0</v>
      </c>
      <c r="K137" s="136">
        <f t="shared" si="23"/>
        <v>0</v>
      </c>
      <c r="L137" s="136">
        <f t="shared" si="25"/>
        <v>0</v>
      </c>
      <c r="M137" s="462"/>
      <c r="N137" s="470"/>
      <c r="O137" s="20"/>
      <c r="P137" s="20"/>
      <c r="Q137" s="20"/>
    </row>
    <row r="138" spans="1:17" s="8" customFormat="1" ht="201" customHeight="1" x14ac:dyDescent="0.5">
      <c r="A138" s="459"/>
      <c r="B138" s="460"/>
      <c r="C138" s="461"/>
      <c r="D138" s="16" t="s">
        <v>20</v>
      </c>
      <c r="E138" s="166">
        <v>51606.409299999999</v>
      </c>
      <c r="F138" s="165">
        <v>9290.3027099999999</v>
      </c>
      <c r="G138" s="165">
        <v>50194.513300000006</v>
      </c>
      <c r="H138" s="166">
        <v>10069.010330000001</v>
      </c>
      <c r="I138" s="164">
        <f t="shared" si="24"/>
        <v>778.70762000000104</v>
      </c>
      <c r="J138" s="136">
        <f>IF(H138=0, ,H138/G138*100)</f>
        <v>20.059981994087789</v>
      </c>
      <c r="K138" s="136">
        <f t="shared" si="23"/>
        <v>108.38194022635889</v>
      </c>
      <c r="L138" s="136">
        <f t="shared" si="25"/>
        <v>19.511162405170481</v>
      </c>
      <c r="M138" s="462"/>
      <c r="N138" s="470"/>
      <c r="O138" s="20"/>
      <c r="P138" s="20"/>
      <c r="Q138" s="20"/>
    </row>
    <row r="139" spans="1:17" s="8" customFormat="1" ht="217.5" customHeight="1" x14ac:dyDescent="0.5">
      <c r="A139" s="459"/>
      <c r="B139" s="460"/>
      <c r="C139" s="461"/>
      <c r="D139" s="17" t="s">
        <v>21</v>
      </c>
      <c r="E139" s="167">
        <v>0</v>
      </c>
      <c r="F139" s="167">
        <v>0</v>
      </c>
      <c r="G139" s="167">
        <v>0</v>
      </c>
      <c r="H139" s="167">
        <v>0</v>
      </c>
      <c r="I139" s="135">
        <f t="shared" si="24"/>
        <v>0</v>
      </c>
      <c r="J139" s="136">
        <f t="shared" si="20"/>
        <v>0</v>
      </c>
      <c r="K139" s="136">
        <f t="shared" si="23"/>
        <v>0</v>
      </c>
      <c r="L139" s="136">
        <f t="shared" si="25"/>
        <v>0</v>
      </c>
      <c r="M139" s="462"/>
      <c r="N139" s="470"/>
      <c r="O139" s="20"/>
      <c r="P139" s="20"/>
      <c r="Q139" s="20"/>
    </row>
    <row r="140" spans="1:17" s="8" customFormat="1" ht="174.75" customHeight="1" x14ac:dyDescent="0.5">
      <c r="A140" s="459"/>
      <c r="B140" s="460"/>
      <c r="C140" s="461"/>
      <c r="D140" s="17" t="s">
        <v>22</v>
      </c>
      <c r="E140" s="167">
        <v>0</v>
      </c>
      <c r="F140" s="167">
        <v>0</v>
      </c>
      <c r="G140" s="167">
        <v>0</v>
      </c>
      <c r="H140" s="167">
        <v>0</v>
      </c>
      <c r="I140" s="135">
        <v>0</v>
      </c>
      <c r="J140" s="136">
        <v>0</v>
      </c>
      <c r="K140" s="136">
        <v>0</v>
      </c>
      <c r="L140" s="136">
        <f t="shared" si="25"/>
        <v>0</v>
      </c>
      <c r="M140" s="462"/>
      <c r="N140" s="470"/>
      <c r="O140" s="20"/>
      <c r="P140" s="20"/>
      <c r="Q140" s="20"/>
    </row>
    <row r="141" spans="1:17" s="8" customFormat="1" ht="130.5" customHeight="1" x14ac:dyDescent="0.5">
      <c r="A141" s="459"/>
      <c r="B141" s="460"/>
      <c r="C141" s="461"/>
      <c r="D141" s="18" t="s">
        <v>23</v>
      </c>
      <c r="E141" s="163">
        <v>9485.8129100000006</v>
      </c>
      <c r="F141" s="167">
        <v>0</v>
      </c>
      <c r="G141" s="167">
        <v>0</v>
      </c>
      <c r="H141" s="167">
        <v>0</v>
      </c>
      <c r="I141" s="135">
        <f>H141-F141</f>
        <v>0</v>
      </c>
      <c r="J141" s="136">
        <f t="shared" ref="J141:J175" si="26">IF(H141=0, ,H141/G141*100)</f>
        <v>0</v>
      </c>
      <c r="K141" s="136">
        <f t="shared" ref="K141:K175" si="27">IF(H141=0,0,H141/F141*100)</f>
        <v>0</v>
      </c>
      <c r="L141" s="136">
        <f>IF(H141=0,0,H141/#REF!*100)</f>
        <v>0</v>
      </c>
      <c r="M141" s="462"/>
      <c r="N141" s="470"/>
      <c r="O141" s="20"/>
      <c r="P141" s="20"/>
      <c r="Q141" s="20"/>
    </row>
    <row r="142" spans="1:17" s="8" customFormat="1" ht="130.5" customHeight="1" x14ac:dyDescent="0.5">
      <c r="A142" s="459"/>
      <c r="B142" s="460"/>
      <c r="C142" s="461"/>
      <c r="D142" s="19" t="s">
        <v>24</v>
      </c>
      <c r="E142" s="169">
        <v>0</v>
      </c>
      <c r="F142" s="134">
        <v>0</v>
      </c>
      <c r="G142" s="134">
        <v>0</v>
      </c>
      <c r="H142" s="134">
        <v>0</v>
      </c>
      <c r="I142" s="135">
        <v>0</v>
      </c>
      <c r="J142" s="136">
        <f t="shared" si="26"/>
        <v>0</v>
      </c>
      <c r="K142" s="136">
        <f t="shared" si="27"/>
        <v>0</v>
      </c>
      <c r="L142" s="136">
        <f>IF(H142=0,0,H142/E141*100)</f>
        <v>0</v>
      </c>
      <c r="M142" s="462"/>
      <c r="N142" s="470"/>
      <c r="O142" s="20"/>
      <c r="P142" s="20"/>
      <c r="Q142" s="20"/>
    </row>
    <row r="143" spans="1:17" s="8" customFormat="1" ht="160.5" customHeight="1" x14ac:dyDescent="0.5">
      <c r="A143" s="459">
        <v>17</v>
      </c>
      <c r="B143" s="467" t="s">
        <v>57</v>
      </c>
      <c r="C143" s="461">
        <v>6</v>
      </c>
      <c r="D143" s="12" t="s">
        <v>17</v>
      </c>
      <c r="E143" s="132">
        <f>E144+E145+E146+E147+E149</f>
        <v>542141.01457</v>
      </c>
      <c r="F143" s="132">
        <f>F144+F145+F146+F147+F149</f>
        <v>102410.3624</v>
      </c>
      <c r="G143" s="132">
        <f>G144+G145+G146+G147+G149</f>
        <v>419660.44056999998</v>
      </c>
      <c r="H143" s="132">
        <f>H144+H145+H146+H147+H149</f>
        <v>102150.19649</v>
      </c>
      <c r="I143" s="168">
        <f t="shared" ref="I143:I154" si="28">H143-F143</f>
        <v>-260.16590999999607</v>
      </c>
      <c r="J143" s="132">
        <f t="shared" si="26"/>
        <v>24.341154565642505</v>
      </c>
      <c r="K143" s="132">
        <f t="shared" si="27"/>
        <v>99.745957436432235</v>
      </c>
      <c r="L143" s="132">
        <f t="shared" ref="L143:L182" si="29">IF(H143=0,0,H143/E143*100)</f>
        <v>18.841997514432769</v>
      </c>
      <c r="M143" s="462">
        <v>10</v>
      </c>
      <c r="N143" s="463" t="s">
        <v>49</v>
      </c>
      <c r="O143" s="20"/>
      <c r="P143" s="20"/>
      <c r="Q143" s="20"/>
    </row>
    <row r="144" spans="1:17" s="8" customFormat="1" ht="130.5" customHeight="1" x14ac:dyDescent="0.5">
      <c r="A144" s="459"/>
      <c r="B144" s="467"/>
      <c r="C144" s="461"/>
      <c r="D144" s="16" t="s">
        <v>18</v>
      </c>
      <c r="E144" s="167">
        <v>0</v>
      </c>
      <c r="F144" s="167">
        <v>0</v>
      </c>
      <c r="G144" s="167">
        <v>0</v>
      </c>
      <c r="H144" s="167">
        <v>0</v>
      </c>
      <c r="I144" s="158">
        <f t="shared" si="28"/>
        <v>0</v>
      </c>
      <c r="J144" s="159">
        <f t="shared" si="26"/>
        <v>0</v>
      </c>
      <c r="K144" s="159">
        <f t="shared" si="27"/>
        <v>0</v>
      </c>
      <c r="L144" s="159">
        <f t="shared" si="29"/>
        <v>0</v>
      </c>
      <c r="M144" s="462"/>
      <c r="N144" s="464"/>
      <c r="O144" s="20"/>
      <c r="P144" s="20"/>
      <c r="Q144" s="20"/>
    </row>
    <row r="145" spans="1:17" s="8" customFormat="1" ht="205.5" customHeight="1" x14ac:dyDescent="0.5">
      <c r="A145" s="459"/>
      <c r="B145" s="467"/>
      <c r="C145" s="461"/>
      <c r="D145" s="16" t="s">
        <v>19</v>
      </c>
      <c r="E145" s="170">
        <v>131270.39999999999</v>
      </c>
      <c r="F145" s="170">
        <v>17502.672999999999</v>
      </c>
      <c r="G145" s="170">
        <v>17502.682000000001</v>
      </c>
      <c r="H145" s="170">
        <v>17500.763760000002</v>
      </c>
      <c r="I145" s="158">
        <f t="shared" si="28"/>
        <v>-1.9092399999972258</v>
      </c>
      <c r="J145" s="160">
        <f t="shared" si="26"/>
        <v>99.989040308222485</v>
      </c>
      <c r="K145" s="160">
        <f t="shared" si="27"/>
        <v>99.989091723304227</v>
      </c>
      <c r="L145" s="160">
        <f t="shared" si="29"/>
        <v>13.331843096387304</v>
      </c>
      <c r="M145" s="462"/>
      <c r="N145" s="464"/>
      <c r="O145" s="20"/>
      <c r="P145" s="20"/>
      <c r="Q145" s="20"/>
    </row>
    <row r="146" spans="1:17" s="8" customFormat="1" ht="179.25" customHeight="1" x14ac:dyDescent="0.5">
      <c r="A146" s="459"/>
      <c r="B146" s="467"/>
      <c r="C146" s="461"/>
      <c r="D146" s="16" t="s">
        <v>20</v>
      </c>
      <c r="E146" s="170">
        <v>402698.02457000001</v>
      </c>
      <c r="F146" s="170">
        <v>84907.689400000003</v>
      </c>
      <c r="G146" s="170">
        <v>402157.75857000001</v>
      </c>
      <c r="H146" s="170">
        <v>84649.43273</v>
      </c>
      <c r="I146" s="164">
        <f t="shared" si="28"/>
        <v>-258.25667000000249</v>
      </c>
      <c r="J146" s="160">
        <f t="shared" si="26"/>
        <v>21.048812543365571</v>
      </c>
      <c r="K146" s="160">
        <f t="shared" si="27"/>
        <v>99.69583830177811</v>
      </c>
      <c r="L146" s="160">
        <f t="shared" si="29"/>
        <v>21.020573125579265</v>
      </c>
      <c r="M146" s="462"/>
      <c r="N146" s="464"/>
      <c r="O146" s="20"/>
      <c r="P146" s="20"/>
      <c r="Q146" s="20"/>
    </row>
    <row r="147" spans="1:17" s="8" customFormat="1" ht="221.25" customHeight="1" x14ac:dyDescent="0.5">
      <c r="A147" s="459"/>
      <c r="B147" s="467"/>
      <c r="C147" s="461"/>
      <c r="D147" s="17" t="s">
        <v>21</v>
      </c>
      <c r="E147" s="167">
        <v>0</v>
      </c>
      <c r="F147" s="167">
        <v>0</v>
      </c>
      <c r="G147" s="167">
        <v>0</v>
      </c>
      <c r="H147" s="167">
        <v>0</v>
      </c>
      <c r="I147" s="158">
        <f t="shared" si="28"/>
        <v>0</v>
      </c>
      <c r="J147" s="159">
        <f t="shared" si="26"/>
        <v>0</v>
      </c>
      <c r="K147" s="159">
        <f t="shared" si="27"/>
        <v>0</v>
      </c>
      <c r="L147" s="159">
        <f t="shared" si="29"/>
        <v>0</v>
      </c>
      <c r="M147" s="462"/>
      <c r="N147" s="464"/>
      <c r="O147" s="20"/>
      <c r="P147" s="20"/>
      <c r="Q147" s="20"/>
    </row>
    <row r="148" spans="1:17" s="8" customFormat="1" ht="195.75" customHeight="1" x14ac:dyDescent="0.5">
      <c r="A148" s="459"/>
      <c r="B148" s="467"/>
      <c r="C148" s="461"/>
      <c r="D148" s="17" t="s">
        <v>22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462"/>
      <c r="N148" s="464"/>
      <c r="O148" s="20"/>
      <c r="P148" s="20"/>
      <c r="Q148" s="20"/>
    </row>
    <row r="149" spans="1:17" s="8" customFormat="1" ht="130.5" customHeight="1" x14ac:dyDescent="0.5">
      <c r="A149" s="459"/>
      <c r="B149" s="467"/>
      <c r="C149" s="461"/>
      <c r="D149" s="18" t="s">
        <v>23</v>
      </c>
      <c r="E149" s="170">
        <v>8172.59</v>
      </c>
      <c r="F149" s="167">
        <v>0</v>
      </c>
      <c r="G149" s="167">
        <v>0</v>
      </c>
      <c r="H149" s="167">
        <v>0</v>
      </c>
      <c r="I149" s="140">
        <f t="shared" si="28"/>
        <v>0</v>
      </c>
      <c r="J149" s="159">
        <f t="shared" si="26"/>
        <v>0</v>
      </c>
      <c r="K149" s="159">
        <f t="shared" si="27"/>
        <v>0</v>
      </c>
      <c r="L149" s="159">
        <f t="shared" si="29"/>
        <v>0</v>
      </c>
      <c r="M149" s="462"/>
      <c r="N149" s="464"/>
      <c r="O149" s="20"/>
      <c r="P149" s="20"/>
      <c r="Q149" s="20"/>
    </row>
    <row r="150" spans="1:17" s="8" customFormat="1" ht="130.5" customHeight="1" x14ac:dyDescent="0.5">
      <c r="A150" s="459"/>
      <c r="B150" s="467"/>
      <c r="C150" s="461"/>
      <c r="D150" s="19" t="s">
        <v>24</v>
      </c>
      <c r="E150" s="167">
        <v>0</v>
      </c>
      <c r="F150" s="167">
        <v>0</v>
      </c>
      <c r="G150" s="167">
        <v>0</v>
      </c>
      <c r="H150" s="167">
        <v>0</v>
      </c>
      <c r="I150" s="158">
        <f t="shared" si="28"/>
        <v>0</v>
      </c>
      <c r="J150" s="159">
        <f t="shared" si="26"/>
        <v>0</v>
      </c>
      <c r="K150" s="159">
        <f t="shared" si="27"/>
        <v>0</v>
      </c>
      <c r="L150" s="159">
        <f t="shared" si="29"/>
        <v>0</v>
      </c>
      <c r="M150" s="462"/>
      <c r="N150" s="464"/>
      <c r="O150" s="20"/>
      <c r="P150" s="20"/>
      <c r="Q150" s="20"/>
    </row>
    <row r="151" spans="1:17" s="8" customFormat="1" ht="204.75" customHeight="1" x14ac:dyDescent="0.5">
      <c r="A151" s="459">
        <v>18</v>
      </c>
      <c r="B151" s="460" t="s">
        <v>50</v>
      </c>
      <c r="C151" s="461">
        <v>3</v>
      </c>
      <c r="D151" s="12" t="s">
        <v>17</v>
      </c>
      <c r="E151" s="132">
        <f>E152+E153+E154+E155+E157</f>
        <v>4275.1000000000004</v>
      </c>
      <c r="F151" s="132">
        <f>F152+F153+F154+F155+F157</f>
        <v>459.59652</v>
      </c>
      <c r="G151" s="132">
        <f>G152+G153+G154+G155+G157</f>
        <v>483</v>
      </c>
      <c r="H151" s="132">
        <f>H152+H153+H154+H155+H157</f>
        <v>411.75914999999998</v>
      </c>
      <c r="I151" s="133">
        <f t="shared" si="28"/>
        <v>-47.837370000000021</v>
      </c>
      <c r="J151" s="132">
        <f t="shared" si="26"/>
        <v>85.25034161490683</v>
      </c>
      <c r="K151" s="132">
        <f t="shared" si="27"/>
        <v>89.59144207619326</v>
      </c>
      <c r="L151" s="132">
        <f t="shared" si="29"/>
        <v>9.6315676826273044</v>
      </c>
      <c r="M151" s="462">
        <v>4</v>
      </c>
      <c r="N151" s="468" t="s">
        <v>62</v>
      </c>
      <c r="O151" s="20"/>
      <c r="P151" s="20"/>
      <c r="Q151" s="20"/>
    </row>
    <row r="152" spans="1:17" s="8" customFormat="1" ht="149.25" customHeight="1" x14ac:dyDescent="0.5">
      <c r="A152" s="459"/>
      <c r="B152" s="460"/>
      <c r="C152" s="461"/>
      <c r="D152" s="16" t="s">
        <v>18</v>
      </c>
      <c r="E152" s="134">
        <v>0</v>
      </c>
      <c r="F152" s="134">
        <v>0</v>
      </c>
      <c r="G152" s="134">
        <v>0</v>
      </c>
      <c r="H152" s="134">
        <v>0</v>
      </c>
      <c r="I152" s="158">
        <v>0</v>
      </c>
      <c r="J152" s="134">
        <f t="shared" si="26"/>
        <v>0</v>
      </c>
      <c r="K152" s="134">
        <f t="shared" si="27"/>
        <v>0</v>
      </c>
      <c r="L152" s="134">
        <f t="shared" si="29"/>
        <v>0</v>
      </c>
      <c r="M152" s="462"/>
      <c r="N152" s="469"/>
      <c r="O152" s="20"/>
      <c r="P152" s="20"/>
      <c r="Q152" s="20"/>
    </row>
    <row r="153" spans="1:17" s="8" customFormat="1" ht="157.5" customHeight="1" x14ac:dyDescent="0.5">
      <c r="A153" s="459"/>
      <c r="B153" s="460"/>
      <c r="C153" s="461"/>
      <c r="D153" s="16" t="s">
        <v>19</v>
      </c>
      <c r="E153" s="184">
        <v>4003.1000000000004</v>
      </c>
      <c r="F153" s="184">
        <v>459.59652</v>
      </c>
      <c r="G153" s="184">
        <v>461</v>
      </c>
      <c r="H153" s="184">
        <v>411.75914999999998</v>
      </c>
      <c r="I153" s="140">
        <f t="shared" si="28"/>
        <v>-47.837370000000021</v>
      </c>
      <c r="J153" s="187">
        <f t="shared" si="26"/>
        <v>89.318687635574832</v>
      </c>
      <c r="K153" s="187">
        <f t="shared" si="27"/>
        <v>89.59144207619326</v>
      </c>
      <c r="L153" s="187">
        <f t="shared" si="29"/>
        <v>10.286007094501759</v>
      </c>
      <c r="M153" s="462"/>
      <c r="N153" s="469"/>
      <c r="O153" s="20"/>
      <c r="P153" s="20"/>
      <c r="Q153" s="20"/>
    </row>
    <row r="154" spans="1:17" s="8" customFormat="1" ht="138.75" customHeight="1" x14ac:dyDescent="0.5">
      <c r="A154" s="459"/>
      <c r="B154" s="460"/>
      <c r="C154" s="461"/>
      <c r="D154" s="16" t="s">
        <v>20</v>
      </c>
      <c r="E154" s="138">
        <v>22</v>
      </c>
      <c r="F154" s="184">
        <v>0</v>
      </c>
      <c r="G154" s="138">
        <v>22</v>
      </c>
      <c r="H154" s="138">
        <v>0</v>
      </c>
      <c r="I154" s="140">
        <f t="shared" si="28"/>
        <v>0</v>
      </c>
      <c r="J154" s="187">
        <f t="shared" si="26"/>
        <v>0</v>
      </c>
      <c r="K154" s="187">
        <f t="shared" si="27"/>
        <v>0</v>
      </c>
      <c r="L154" s="187">
        <f t="shared" si="29"/>
        <v>0</v>
      </c>
      <c r="M154" s="462"/>
      <c r="N154" s="469"/>
      <c r="O154" s="20"/>
      <c r="P154" s="20"/>
      <c r="Q154" s="20"/>
    </row>
    <row r="155" spans="1:17" s="8" customFormat="1" ht="234" customHeight="1" x14ac:dyDescent="0.5">
      <c r="A155" s="459"/>
      <c r="B155" s="460"/>
      <c r="C155" s="461"/>
      <c r="D155" s="17" t="s">
        <v>21</v>
      </c>
      <c r="E155" s="138">
        <v>0</v>
      </c>
      <c r="F155" s="184">
        <v>0</v>
      </c>
      <c r="G155" s="138">
        <v>0</v>
      </c>
      <c r="H155" s="138">
        <v>0</v>
      </c>
      <c r="I155" s="188">
        <v>0</v>
      </c>
      <c r="J155" s="187">
        <f t="shared" si="26"/>
        <v>0</v>
      </c>
      <c r="K155" s="134">
        <f t="shared" si="27"/>
        <v>0</v>
      </c>
      <c r="L155" s="134">
        <f t="shared" si="29"/>
        <v>0</v>
      </c>
      <c r="M155" s="462"/>
      <c r="N155" s="469"/>
      <c r="O155" s="20"/>
      <c r="P155" s="20"/>
      <c r="Q155" s="20"/>
    </row>
    <row r="156" spans="1:17" s="8" customFormat="1" ht="204" customHeight="1" x14ac:dyDescent="0.5">
      <c r="A156" s="459"/>
      <c r="B156" s="460"/>
      <c r="C156" s="461"/>
      <c r="D156" s="17" t="s">
        <v>22</v>
      </c>
      <c r="E156" s="184">
        <v>0</v>
      </c>
      <c r="F156" s="184">
        <v>0</v>
      </c>
      <c r="G156" s="184">
        <v>0</v>
      </c>
      <c r="H156" s="184">
        <v>0</v>
      </c>
      <c r="I156" s="188">
        <v>0</v>
      </c>
      <c r="J156" s="187">
        <f t="shared" si="26"/>
        <v>0</v>
      </c>
      <c r="K156" s="134">
        <f t="shared" si="27"/>
        <v>0</v>
      </c>
      <c r="L156" s="134">
        <f t="shared" si="29"/>
        <v>0</v>
      </c>
      <c r="M156" s="462"/>
      <c r="N156" s="469"/>
      <c r="O156" s="20"/>
      <c r="P156" s="20"/>
      <c r="Q156" s="20"/>
    </row>
    <row r="157" spans="1:17" s="8" customFormat="1" ht="157.5" customHeight="1" x14ac:dyDescent="0.5">
      <c r="A157" s="459"/>
      <c r="B157" s="460"/>
      <c r="C157" s="461"/>
      <c r="D157" s="18" t="s">
        <v>23</v>
      </c>
      <c r="E157" s="184">
        <v>250</v>
      </c>
      <c r="F157" s="184">
        <v>0</v>
      </c>
      <c r="G157" s="184">
        <v>0</v>
      </c>
      <c r="H157" s="184">
        <v>0</v>
      </c>
      <c r="I157" s="186">
        <v>0</v>
      </c>
      <c r="J157" s="187">
        <f t="shared" si="26"/>
        <v>0</v>
      </c>
      <c r="K157" s="187">
        <f t="shared" si="27"/>
        <v>0</v>
      </c>
      <c r="L157" s="187">
        <f t="shared" si="29"/>
        <v>0</v>
      </c>
      <c r="M157" s="462"/>
      <c r="N157" s="469"/>
      <c r="O157" s="20"/>
      <c r="P157" s="20"/>
      <c r="Q157" s="20"/>
    </row>
    <row r="158" spans="1:17" s="8" customFormat="1" ht="131.25" customHeight="1" x14ac:dyDescent="0.5">
      <c r="A158" s="459"/>
      <c r="B158" s="460"/>
      <c r="C158" s="461"/>
      <c r="D158" s="19" t="s">
        <v>24</v>
      </c>
      <c r="E158" s="184">
        <v>0</v>
      </c>
      <c r="F158" s="184">
        <v>0</v>
      </c>
      <c r="G158" s="184">
        <v>0</v>
      </c>
      <c r="H158" s="184">
        <v>0</v>
      </c>
      <c r="I158" s="188">
        <v>0</v>
      </c>
      <c r="J158" s="134">
        <f t="shared" si="26"/>
        <v>0</v>
      </c>
      <c r="K158" s="134">
        <f t="shared" si="27"/>
        <v>0</v>
      </c>
      <c r="L158" s="134">
        <f t="shared" si="29"/>
        <v>0</v>
      </c>
      <c r="M158" s="462"/>
      <c r="N158" s="469"/>
      <c r="O158" s="20"/>
      <c r="P158" s="20"/>
      <c r="Q158" s="20"/>
    </row>
    <row r="159" spans="1:17" s="8" customFormat="1" ht="176.25" customHeight="1" x14ac:dyDescent="0.5">
      <c r="A159" s="459">
        <v>19</v>
      </c>
      <c r="B159" s="460" t="s">
        <v>51</v>
      </c>
      <c r="C159" s="461">
        <v>3</v>
      </c>
      <c r="D159" s="12" t="s">
        <v>17</v>
      </c>
      <c r="E159" s="132">
        <f>E160+E161+E162+E165</f>
        <v>84995.5</v>
      </c>
      <c r="F159" s="132">
        <f>F160+F161+F162+F165</f>
        <v>8743.9</v>
      </c>
      <c r="G159" s="132">
        <f>G160+G161+G162+G165</f>
        <v>10133.4</v>
      </c>
      <c r="H159" s="132">
        <f>H160+H161+H162+H165</f>
        <v>7098.1</v>
      </c>
      <c r="I159" s="168">
        <f t="shared" ref="I159:I185" si="30">H159-F159</f>
        <v>-1645.7999999999993</v>
      </c>
      <c r="J159" s="132">
        <f t="shared" si="26"/>
        <v>70.046578640930008</v>
      </c>
      <c r="K159" s="132">
        <f t="shared" si="27"/>
        <v>81.177735335491036</v>
      </c>
      <c r="L159" s="132">
        <f t="shared" si="29"/>
        <v>8.3511480019530442</v>
      </c>
      <c r="M159" s="462">
        <v>4</v>
      </c>
      <c r="N159" s="463" t="s">
        <v>52</v>
      </c>
      <c r="O159" s="20"/>
      <c r="P159" s="20"/>
      <c r="Q159" s="20"/>
    </row>
    <row r="160" spans="1:17" s="8" customFormat="1" ht="165" customHeight="1" x14ac:dyDescent="0.5">
      <c r="A160" s="459"/>
      <c r="B160" s="460"/>
      <c r="C160" s="461"/>
      <c r="D160" s="16" t="s">
        <v>18</v>
      </c>
      <c r="E160" s="141">
        <v>0</v>
      </c>
      <c r="F160" s="141">
        <v>0</v>
      </c>
      <c r="G160" s="141">
        <v>0</v>
      </c>
      <c r="H160" s="141">
        <v>0</v>
      </c>
      <c r="I160" s="172">
        <f t="shared" si="30"/>
        <v>0</v>
      </c>
      <c r="J160" s="136">
        <f t="shared" si="26"/>
        <v>0</v>
      </c>
      <c r="K160" s="136">
        <f t="shared" si="27"/>
        <v>0</v>
      </c>
      <c r="L160" s="136">
        <f t="shared" si="29"/>
        <v>0</v>
      </c>
      <c r="M160" s="462"/>
      <c r="N160" s="464"/>
      <c r="O160" s="20"/>
      <c r="P160" s="20"/>
      <c r="Q160" s="20"/>
    </row>
    <row r="161" spans="1:17" s="8" customFormat="1" ht="162" customHeight="1" x14ac:dyDescent="0.5">
      <c r="A161" s="459"/>
      <c r="B161" s="460"/>
      <c r="C161" s="461"/>
      <c r="D161" s="16" t="s">
        <v>19</v>
      </c>
      <c r="E161" s="162">
        <v>84575.5</v>
      </c>
      <c r="F161" s="173">
        <v>8323.9</v>
      </c>
      <c r="G161" s="162">
        <v>8205.6</v>
      </c>
      <c r="H161" s="173">
        <v>6738.1</v>
      </c>
      <c r="I161" s="161">
        <f t="shared" si="30"/>
        <v>-1585.7999999999993</v>
      </c>
      <c r="J161" s="136">
        <f t="shared" si="26"/>
        <v>82.115872087354973</v>
      </c>
      <c r="K161" s="136">
        <f t="shared" si="27"/>
        <v>80.94883408017877</v>
      </c>
      <c r="L161" s="136">
        <f t="shared" si="29"/>
        <v>7.966964428232763</v>
      </c>
      <c r="M161" s="462"/>
      <c r="N161" s="464"/>
      <c r="O161" s="20"/>
      <c r="P161" s="20"/>
      <c r="Q161" s="20"/>
    </row>
    <row r="162" spans="1:17" s="8" customFormat="1" ht="131.25" customHeight="1" x14ac:dyDescent="0.5">
      <c r="A162" s="459"/>
      <c r="B162" s="460"/>
      <c r="C162" s="461"/>
      <c r="D162" s="16" t="s">
        <v>20</v>
      </c>
      <c r="E162" s="162">
        <v>420</v>
      </c>
      <c r="F162" s="162">
        <v>420</v>
      </c>
      <c r="G162" s="162">
        <v>1927.8</v>
      </c>
      <c r="H162" s="162">
        <v>360</v>
      </c>
      <c r="I162" s="186">
        <f t="shared" si="30"/>
        <v>-60</v>
      </c>
      <c r="J162" s="136">
        <f t="shared" si="26"/>
        <v>18.674136321195146</v>
      </c>
      <c r="K162" s="136">
        <f t="shared" si="27"/>
        <v>85.714285714285708</v>
      </c>
      <c r="L162" s="136">
        <f t="shared" si="29"/>
        <v>85.714285714285708</v>
      </c>
      <c r="M162" s="462"/>
      <c r="N162" s="464"/>
      <c r="O162" s="20"/>
      <c r="P162" s="20"/>
      <c r="Q162" s="20"/>
    </row>
    <row r="163" spans="1:17" s="8" customFormat="1" ht="245.25" customHeight="1" x14ac:dyDescent="0.5">
      <c r="A163" s="459"/>
      <c r="B163" s="460"/>
      <c r="C163" s="461"/>
      <c r="D163" s="17" t="s">
        <v>21</v>
      </c>
      <c r="E163" s="141">
        <v>0</v>
      </c>
      <c r="F163" s="141">
        <v>0</v>
      </c>
      <c r="G163" s="141">
        <v>0</v>
      </c>
      <c r="H163" s="141">
        <v>0</v>
      </c>
      <c r="I163" s="172">
        <f t="shared" si="30"/>
        <v>0</v>
      </c>
      <c r="J163" s="136">
        <f t="shared" si="26"/>
        <v>0</v>
      </c>
      <c r="K163" s="136">
        <f t="shared" si="27"/>
        <v>0</v>
      </c>
      <c r="L163" s="136">
        <f t="shared" si="29"/>
        <v>0</v>
      </c>
      <c r="M163" s="462"/>
      <c r="N163" s="464"/>
      <c r="O163" s="20"/>
      <c r="P163" s="20"/>
      <c r="Q163" s="20"/>
    </row>
    <row r="164" spans="1:17" s="8" customFormat="1" ht="191.25" customHeight="1" x14ac:dyDescent="0.5">
      <c r="A164" s="459"/>
      <c r="B164" s="460"/>
      <c r="C164" s="461"/>
      <c r="D164" s="17" t="s">
        <v>22</v>
      </c>
      <c r="E164" s="141">
        <v>0</v>
      </c>
      <c r="F164" s="141">
        <v>0</v>
      </c>
      <c r="G164" s="141">
        <v>0</v>
      </c>
      <c r="H164" s="141">
        <v>0</v>
      </c>
      <c r="I164" s="172">
        <f t="shared" si="30"/>
        <v>0</v>
      </c>
      <c r="J164" s="136">
        <f t="shared" si="26"/>
        <v>0</v>
      </c>
      <c r="K164" s="136">
        <f t="shared" si="27"/>
        <v>0</v>
      </c>
      <c r="L164" s="136">
        <f t="shared" si="29"/>
        <v>0</v>
      </c>
      <c r="M164" s="462"/>
      <c r="N164" s="464"/>
      <c r="O164" s="20"/>
      <c r="P164" s="20"/>
      <c r="Q164" s="20"/>
    </row>
    <row r="165" spans="1:17" s="8" customFormat="1" ht="131.25" customHeight="1" x14ac:dyDescent="0.5">
      <c r="A165" s="459"/>
      <c r="B165" s="460"/>
      <c r="C165" s="461"/>
      <c r="D165" s="18" t="s">
        <v>23</v>
      </c>
      <c r="E165" s="134">
        <v>0</v>
      </c>
      <c r="F165" s="134">
        <v>0</v>
      </c>
      <c r="G165" s="134">
        <v>0</v>
      </c>
      <c r="H165" s="134">
        <v>0</v>
      </c>
      <c r="I165" s="186">
        <f t="shared" si="30"/>
        <v>0</v>
      </c>
      <c r="J165" s="136">
        <f t="shared" si="26"/>
        <v>0</v>
      </c>
      <c r="K165" s="136">
        <f t="shared" si="27"/>
        <v>0</v>
      </c>
      <c r="L165" s="136">
        <f t="shared" si="29"/>
        <v>0</v>
      </c>
      <c r="M165" s="462"/>
      <c r="N165" s="464"/>
      <c r="O165" s="20"/>
      <c r="P165" s="20"/>
      <c r="Q165" s="20"/>
    </row>
    <row r="166" spans="1:17" s="8" customFormat="1" ht="131.25" customHeight="1" x14ac:dyDescent="0.5">
      <c r="A166" s="459"/>
      <c r="B166" s="460"/>
      <c r="C166" s="461"/>
      <c r="D166" s="19" t="s">
        <v>24</v>
      </c>
      <c r="E166" s="134">
        <v>0</v>
      </c>
      <c r="F166" s="134">
        <v>0</v>
      </c>
      <c r="G166" s="134">
        <v>0</v>
      </c>
      <c r="H166" s="134">
        <v>0</v>
      </c>
      <c r="I166" s="172">
        <f t="shared" si="30"/>
        <v>0</v>
      </c>
      <c r="J166" s="136">
        <f t="shared" si="26"/>
        <v>0</v>
      </c>
      <c r="K166" s="136">
        <f t="shared" si="27"/>
        <v>0</v>
      </c>
      <c r="L166" s="136">
        <f t="shared" si="29"/>
        <v>0</v>
      </c>
      <c r="M166" s="462"/>
      <c r="N166" s="464"/>
      <c r="O166" s="20"/>
      <c r="P166" s="20"/>
      <c r="Q166" s="20"/>
    </row>
    <row r="167" spans="1:17" s="8" customFormat="1" ht="222.75" customHeight="1" x14ac:dyDescent="0.5">
      <c r="A167" s="459">
        <v>20</v>
      </c>
      <c r="B167" s="460" t="s">
        <v>53</v>
      </c>
      <c r="C167" s="461">
        <v>10</v>
      </c>
      <c r="D167" s="12" t="s">
        <v>17</v>
      </c>
      <c r="E167" s="132">
        <f>E168+E169+E170+E171+E173</f>
        <v>474504.5723</v>
      </c>
      <c r="F167" s="132">
        <f>F168+F169+F170+F171+F173</f>
        <v>72786.502590000004</v>
      </c>
      <c r="G167" s="132">
        <f>G168+G169+G170+G171+G173</f>
        <v>404010.77923000004</v>
      </c>
      <c r="H167" s="132">
        <f>H168+H169+H170+H171+H173</f>
        <v>71965.164929999999</v>
      </c>
      <c r="I167" s="168">
        <f t="shared" si="30"/>
        <v>-821.33766000000469</v>
      </c>
      <c r="J167" s="132">
        <f t="shared" si="26"/>
        <v>17.812684371233278</v>
      </c>
      <c r="K167" s="132">
        <f t="shared" si="27"/>
        <v>98.871579714955487</v>
      </c>
      <c r="L167" s="132">
        <f t="shared" si="29"/>
        <v>15.166379658087017</v>
      </c>
      <c r="M167" s="462">
        <v>11</v>
      </c>
      <c r="N167" s="463" t="s">
        <v>67</v>
      </c>
      <c r="O167" s="20"/>
      <c r="P167" s="20"/>
      <c r="Q167" s="20"/>
    </row>
    <row r="168" spans="1:17" s="8" customFormat="1" ht="172.5" customHeight="1" x14ac:dyDescent="0.5">
      <c r="A168" s="459"/>
      <c r="B168" s="460"/>
      <c r="C168" s="461"/>
      <c r="D168" s="16" t="s">
        <v>18</v>
      </c>
      <c r="E168" s="179">
        <v>5341.7000000000007</v>
      </c>
      <c r="F168" s="179">
        <v>783.64731999999992</v>
      </c>
      <c r="G168" s="179">
        <v>913.87321000000009</v>
      </c>
      <c r="H168" s="179">
        <v>913.87321000000009</v>
      </c>
      <c r="I168" s="178">
        <f t="shared" si="30"/>
        <v>130.22589000000016</v>
      </c>
      <c r="J168" s="136">
        <f t="shared" si="26"/>
        <v>100</v>
      </c>
      <c r="K168" s="136">
        <f t="shared" si="27"/>
        <v>116.61792067380516</v>
      </c>
      <c r="L168" s="136">
        <f t="shared" si="29"/>
        <v>17.108284066870098</v>
      </c>
      <c r="M168" s="462"/>
      <c r="N168" s="464"/>
      <c r="O168" s="20"/>
      <c r="P168" s="20"/>
      <c r="Q168" s="20"/>
    </row>
    <row r="169" spans="1:17" s="8" customFormat="1" ht="146.25" customHeight="1" x14ac:dyDescent="0.5">
      <c r="A169" s="459"/>
      <c r="B169" s="460"/>
      <c r="C169" s="461"/>
      <c r="D169" s="16" t="s">
        <v>19</v>
      </c>
      <c r="E169" s="179">
        <v>1696.6000000000001</v>
      </c>
      <c r="F169" s="179">
        <v>481.78577000000001</v>
      </c>
      <c r="G169" s="179">
        <v>482.58577000000002</v>
      </c>
      <c r="H169" s="177">
        <v>37.018940000000001</v>
      </c>
      <c r="I169" s="176">
        <f t="shared" si="30"/>
        <v>-444.76683000000003</v>
      </c>
      <c r="J169" s="136">
        <f t="shared" si="26"/>
        <v>7.670955569203791</v>
      </c>
      <c r="K169" s="136">
        <f t="shared" si="27"/>
        <v>7.6836931070006482</v>
      </c>
      <c r="L169" s="136">
        <f t="shared" si="29"/>
        <v>2.18194860308853</v>
      </c>
      <c r="M169" s="462"/>
      <c r="N169" s="464"/>
      <c r="O169" s="20"/>
      <c r="P169" s="20"/>
      <c r="Q169" s="20"/>
    </row>
    <row r="170" spans="1:17" s="8" customFormat="1" ht="159" customHeight="1" x14ac:dyDescent="0.5">
      <c r="A170" s="459"/>
      <c r="B170" s="460"/>
      <c r="C170" s="461"/>
      <c r="D170" s="16" t="s">
        <v>20</v>
      </c>
      <c r="E170" s="179">
        <v>417787.14120000001</v>
      </c>
      <c r="F170" s="179">
        <v>71521.069499999998</v>
      </c>
      <c r="G170" s="179">
        <v>402614.32025000005</v>
      </c>
      <c r="H170" s="179">
        <v>71014.272779999999</v>
      </c>
      <c r="I170" s="178">
        <f t="shared" si="30"/>
        <v>-506.79671999999846</v>
      </c>
      <c r="J170" s="136">
        <f t="shared" si="26"/>
        <v>17.638287862166521</v>
      </c>
      <c r="K170" s="136">
        <f t="shared" si="27"/>
        <v>99.291402207009781</v>
      </c>
      <c r="L170" s="136">
        <f t="shared" si="29"/>
        <v>16.997716247567457</v>
      </c>
      <c r="M170" s="462"/>
      <c r="N170" s="464"/>
      <c r="O170" s="20"/>
      <c r="P170" s="20"/>
      <c r="Q170" s="20"/>
    </row>
    <row r="171" spans="1:17" s="8" customFormat="1" ht="166.5" customHeight="1" x14ac:dyDescent="0.5">
      <c r="A171" s="459"/>
      <c r="B171" s="460"/>
      <c r="C171" s="461"/>
      <c r="D171" s="17" t="s">
        <v>21</v>
      </c>
      <c r="E171" s="175">
        <v>0</v>
      </c>
      <c r="F171" s="175">
        <v>0</v>
      </c>
      <c r="G171" s="175">
        <v>0</v>
      </c>
      <c r="H171" s="175">
        <v>0</v>
      </c>
      <c r="I171" s="176">
        <f t="shared" si="30"/>
        <v>0</v>
      </c>
      <c r="J171" s="136">
        <f t="shared" si="26"/>
        <v>0</v>
      </c>
      <c r="K171" s="136">
        <f t="shared" si="27"/>
        <v>0</v>
      </c>
      <c r="L171" s="136">
        <f t="shared" si="29"/>
        <v>0</v>
      </c>
      <c r="M171" s="462"/>
      <c r="N171" s="464"/>
      <c r="O171" s="20"/>
      <c r="P171" s="20"/>
      <c r="Q171" s="20"/>
    </row>
    <row r="172" spans="1:17" s="8" customFormat="1" ht="215.25" customHeight="1" x14ac:dyDescent="0.5">
      <c r="A172" s="459"/>
      <c r="B172" s="460"/>
      <c r="C172" s="461"/>
      <c r="D172" s="17" t="s">
        <v>22</v>
      </c>
      <c r="E172" s="175">
        <v>0</v>
      </c>
      <c r="F172" s="175">
        <v>0</v>
      </c>
      <c r="G172" s="175">
        <v>0</v>
      </c>
      <c r="H172" s="175">
        <v>0</v>
      </c>
      <c r="I172" s="176">
        <f t="shared" si="30"/>
        <v>0</v>
      </c>
      <c r="J172" s="136">
        <f t="shared" si="26"/>
        <v>0</v>
      </c>
      <c r="K172" s="136">
        <f t="shared" si="27"/>
        <v>0</v>
      </c>
      <c r="L172" s="136">
        <f t="shared" si="29"/>
        <v>0</v>
      </c>
      <c r="M172" s="462"/>
      <c r="N172" s="464"/>
      <c r="O172" s="20"/>
      <c r="P172" s="20"/>
      <c r="Q172" s="20"/>
    </row>
    <row r="173" spans="1:17" s="8" customFormat="1" ht="141.75" customHeight="1" x14ac:dyDescent="0.5">
      <c r="A173" s="459"/>
      <c r="B173" s="460"/>
      <c r="C173" s="461"/>
      <c r="D173" s="18" t="s">
        <v>23</v>
      </c>
      <c r="E173" s="175">
        <v>49679.131099999999</v>
      </c>
      <c r="F173" s="175">
        <v>0</v>
      </c>
      <c r="G173" s="175">
        <v>0</v>
      </c>
      <c r="H173" s="175">
        <v>0</v>
      </c>
      <c r="I173" s="174">
        <f t="shared" si="30"/>
        <v>0</v>
      </c>
      <c r="J173" s="136">
        <f t="shared" si="26"/>
        <v>0</v>
      </c>
      <c r="K173" s="136">
        <f t="shared" si="27"/>
        <v>0</v>
      </c>
      <c r="L173" s="136">
        <f t="shared" si="29"/>
        <v>0</v>
      </c>
      <c r="M173" s="462"/>
      <c r="N173" s="464"/>
      <c r="O173" s="20"/>
      <c r="P173" s="20"/>
      <c r="Q173" s="20"/>
    </row>
    <row r="174" spans="1:17" s="8" customFormat="1" ht="128.25" customHeight="1" x14ac:dyDescent="0.5">
      <c r="A174" s="459"/>
      <c r="B174" s="460"/>
      <c r="C174" s="461"/>
      <c r="D174" s="19" t="s">
        <v>24</v>
      </c>
      <c r="E174" s="156">
        <v>0</v>
      </c>
      <c r="F174" s="156">
        <v>0</v>
      </c>
      <c r="G174" s="156">
        <v>0</v>
      </c>
      <c r="H174" s="156">
        <v>0</v>
      </c>
      <c r="I174" s="176">
        <f t="shared" si="30"/>
        <v>0</v>
      </c>
      <c r="J174" s="136">
        <f t="shared" si="26"/>
        <v>0</v>
      </c>
      <c r="K174" s="136">
        <f t="shared" si="27"/>
        <v>0</v>
      </c>
      <c r="L174" s="136">
        <f t="shared" si="29"/>
        <v>0</v>
      </c>
      <c r="M174" s="462"/>
      <c r="N174" s="464"/>
      <c r="O174" s="20"/>
      <c r="P174" s="20"/>
      <c r="Q174" s="20"/>
    </row>
    <row r="175" spans="1:17" s="8" customFormat="1" ht="210.75" customHeight="1" x14ac:dyDescent="0.5">
      <c r="A175" s="459">
        <v>21</v>
      </c>
      <c r="B175" s="460" t="s">
        <v>54</v>
      </c>
      <c r="C175" s="461">
        <v>14</v>
      </c>
      <c r="D175" s="12" t="s">
        <v>17</v>
      </c>
      <c r="E175" s="132">
        <f>E176+E177+E178+E179+E181</f>
        <v>2046.6</v>
      </c>
      <c r="F175" s="132">
        <f>F176+F177+F178+F179+F181</f>
        <v>0</v>
      </c>
      <c r="G175" s="132">
        <f>G176+G177+G178+G179+G181</f>
        <v>1940</v>
      </c>
      <c r="H175" s="132">
        <f>H176+H177+H178+H179+H181</f>
        <v>0</v>
      </c>
      <c r="I175" s="185">
        <f t="shared" si="30"/>
        <v>0</v>
      </c>
      <c r="J175" s="132">
        <f t="shared" si="26"/>
        <v>0</v>
      </c>
      <c r="K175" s="132">
        <f t="shared" si="27"/>
        <v>0</v>
      </c>
      <c r="L175" s="132">
        <f t="shared" si="29"/>
        <v>0</v>
      </c>
      <c r="M175" s="462">
        <v>3</v>
      </c>
      <c r="N175" s="465" t="s">
        <v>55</v>
      </c>
      <c r="O175" s="20"/>
      <c r="P175" s="20"/>
      <c r="Q175" s="20"/>
    </row>
    <row r="176" spans="1:17" s="8" customFormat="1" ht="169.5" customHeight="1" x14ac:dyDescent="0.5">
      <c r="A176" s="459"/>
      <c r="B176" s="460"/>
      <c r="C176" s="461"/>
      <c r="D176" s="16" t="s">
        <v>18</v>
      </c>
      <c r="E176" s="134">
        <v>0</v>
      </c>
      <c r="F176" s="134">
        <v>0</v>
      </c>
      <c r="G176" s="134">
        <v>0</v>
      </c>
      <c r="H176" s="134">
        <v>0</v>
      </c>
      <c r="I176" s="163">
        <f t="shared" si="30"/>
        <v>0</v>
      </c>
      <c r="J176" s="136">
        <f t="shared" ref="J176:J182" si="31">IF(G176=0,0,H176/G176)*100</f>
        <v>0</v>
      </c>
      <c r="K176" s="136">
        <f t="shared" ref="K176:K182" si="32">IF(F176=0,0,H176/F176*100)</f>
        <v>0</v>
      </c>
      <c r="L176" s="136">
        <f t="shared" si="29"/>
        <v>0</v>
      </c>
      <c r="M176" s="462"/>
      <c r="N176" s="466"/>
      <c r="O176" s="20"/>
      <c r="P176" s="20"/>
      <c r="Q176" s="20"/>
    </row>
    <row r="177" spans="1:17" s="8" customFormat="1" ht="154.5" customHeight="1" x14ac:dyDescent="0.5">
      <c r="A177" s="459"/>
      <c r="B177" s="460"/>
      <c r="C177" s="461"/>
      <c r="D177" s="16" t="s">
        <v>19</v>
      </c>
      <c r="E177" s="184">
        <v>106.6</v>
      </c>
      <c r="F177" s="184">
        <v>0</v>
      </c>
      <c r="G177" s="183">
        <v>0</v>
      </c>
      <c r="H177" s="134">
        <v>0</v>
      </c>
      <c r="I177" s="163">
        <v>0</v>
      </c>
      <c r="J177" s="136">
        <f t="shared" si="31"/>
        <v>0</v>
      </c>
      <c r="K177" s="136">
        <f t="shared" si="32"/>
        <v>0</v>
      </c>
      <c r="L177" s="136">
        <f t="shared" si="29"/>
        <v>0</v>
      </c>
      <c r="M177" s="462"/>
      <c r="N177" s="466"/>
      <c r="O177" s="20"/>
      <c r="P177" s="20"/>
      <c r="Q177" s="20"/>
    </row>
    <row r="178" spans="1:17" s="8" customFormat="1" ht="184.5" customHeight="1" x14ac:dyDescent="0.5">
      <c r="A178" s="459"/>
      <c r="B178" s="460"/>
      <c r="C178" s="461"/>
      <c r="D178" s="16" t="s">
        <v>20</v>
      </c>
      <c r="E178" s="184">
        <v>1940</v>
      </c>
      <c r="F178" s="184">
        <v>0</v>
      </c>
      <c r="G178" s="183">
        <v>1940</v>
      </c>
      <c r="H178" s="184">
        <v>0</v>
      </c>
      <c r="I178" s="163">
        <v>0</v>
      </c>
      <c r="J178" s="136">
        <f t="shared" si="31"/>
        <v>0</v>
      </c>
      <c r="K178" s="136">
        <f t="shared" si="32"/>
        <v>0</v>
      </c>
      <c r="L178" s="136">
        <f t="shared" si="29"/>
        <v>0</v>
      </c>
      <c r="M178" s="462"/>
      <c r="N178" s="466"/>
      <c r="O178" s="20"/>
      <c r="P178" s="20"/>
      <c r="Q178" s="20"/>
    </row>
    <row r="179" spans="1:17" s="8" customFormat="1" ht="232.5" customHeight="1" x14ac:dyDescent="0.5">
      <c r="A179" s="459"/>
      <c r="B179" s="460"/>
      <c r="C179" s="461"/>
      <c r="D179" s="17" t="s">
        <v>21</v>
      </c>
      <c r="E179" s="141">
        <v>0</v>
      </c>
      <c r="F179" s="134">
        <v>0</v>
      </c>
      <c r="G179" s="134">
        <v>0</v>
      </c>
      <c r="H179" s="134">
        <v>0</v>
      </c>
      <c r="I179" s="182">
        <f t="shared" si="30"/>
        <v>0</v>
      </c>
      <c r="J179" s="136">
        <f t="shared" si="31"/>
        <v>0</v>
      </c>
      <c r="K179" s="136">
        <f t="shared" si="32"/>
        <v>0</v>
      </c>
      <c r="L179" s="136">
        <f t="shared" si="29"/>
        <v>0</v>
      </c>
      <c r="M179" s="462"/>
      <c r="N179" s="466"/>
      <c r="O179" s="20"/>
      <c r="P179" s="20"/>
      <c r="Q179" s="20"/>
    </row>
    <row r="180" spans="1:17" s="8" customFormat="1" ht="183" customHeight="1" x14ac:dyDescent="0.5">
      <c r="A180" s="459"/>
      <c r="B180" s="460"/>
      <c r="C180" s="461"/>
      <c r="D180" s="17" t="s">
        <v>22</v>
      </c>
      <c r="E180" s="141">
        <v>0</v>
      </c>
      <c r="F180" s="134">
        <v>0</v>
      </c>
      <c r="G180" s="134">
        <v>0</v>
      </c>
      <c r="H180" s="134">
        <v>0</v>
      </c>
      <c r="I180" s="182">
        <f t="shared" si="30"/>
        <v>0</v>
      </c>
      <c r="J180" s="136">
        <f t="shared" si="31"/>
        <v>0</v>
      </c>
      <c r="K180" s="136">
        <f t="shared" si="32"/>
        <v>0</v>
      </c>
      <c r="L180" s="136">
        <f t="shared" si="29"/>
        <v>0</v>
      </c>
      <c r="M180" s="462"/>
      <c r="N180" s="466"/>
      <c r="O180" s="20"/>
      <c r="P180" s="20"/>
      <c r="Q180" s="20"/>
    </row>
    <row r="181" spans="1:17" s="8" customFormat="1" ht="191.25" customHeight="1" x14ac:dyDescent="0.5">
      <c r="A181" s="459"/>
      <c r="B181" s="460"/>
      <c r="C181" s="461"/>
      <c r="D181" s="18" t="s">
        <v>23</v>
      </c>
      <c r="E181" s="171">
        <v>0</v>
      </c>
      <c r="F181" s="134">
        <v>0</v>
      </c>
      <c r="G181" s="134">
        <v>0</v>
      </c>
      <c r="H181" s="134">
        <v>0</v>
      </c>
      <c r="I181" s="182">
        <f t="shared" si="30"/>
        <v>0</v>
      </c>
      <c r="J181" s="136">
        <f t="shared" si="31"/>
        <v>0</v>
      </c>
      <c r="K181" s="136">
        <f t="shared" si="32"/>
        <v>0</v>
      </c>
      <c r="L181" s="136">
        <f t="shared" si="29"/>
        <v>0</v>
      </c>
      <c r="M181" s="462"/>
      <c r="N181" s="466"/>
      <c r="O181" s="20"/>
      <c r="P181" s="20"/>
      <c r="Q181" s="20"/>
    </row>
    <row r="182" spans="1:17" s="8" customFormat="1" ht="173.25" customHeight="1" x14ac:dyDescent="0.5">
      <c r="A182" s="459"/>
      <c r="B182" s="460"/>
      <c r="C182" s="461"/>
      <c r="D182" s="19" t="s">
        <v>24</v>
      </c>
      <c r="E182" s="134">
        <v>0</v>
      </c>
      <c r="F182" s="134">
        <v>0</v>
      </c>
      <c r="G182" s="134">
        <v>0</v>
      </c>
      <c r="H182" s="134">
        <v>0</v>
      </c>
      <c r="I182" s="182">
        <f t="shared" si="30"/>
        <v>0</v>
      </c>
      <c r="J182" s="136">
        <f t="shared" si="31"/>
        <v>0</v>
      </c>
      <c r="K182" s="136">
        <f t="shared" si="32"/>
        <v>0</v>
      </c>
      <c r="L182" s="136">
        <f t="shared" si="29"/>
        <v>0</v>
      </c>
      <c r="M182" s="462"/>
      <c r="N182" s="466"/>
      <c r="O182" s="20"/>
      <c r="P182" s="20"/>
      <c r="Q182" s="20"/>
    </row>
    <row r="183" spans="1:17" s="8" customFormat="1" ht="210.75" customHeight="1" x14ac:dyDescent="0.5">
      <c r="A183" s="459">
        <v>22</v>
      </c>
      <c r="B183" s="460" t="s">
        <v>56</v>
      </c>
      <c r="C183" s="461">
        <v>3</v>
      </c>
      <c r="D183" s="12" t="s">
        <v>17</v>
      </c>
      <c r="E183" s="132">
        <f>E184+E185+E186+E187+E189</f>
        <v>1500</v>
      </c>
      <c r="F183" s="132">
        <f>F184+F185+F186+F187+F189</f>
        <v>0</v>
      </c>
      <c r="G183" s="132">
        <f>G184+G185+G186+G187+G189</f>
        <v>1500</v>
      </c>
      <c r="H183" s="132">
        <f>H184+H185+H186+H187+H189</f>
        <v>0</v>
      </c>
      <c r="I183" s="181">
        <f t="shared" si="30"/>
        <v>0</v>
      </c>
      <c r="J183" s="132">
        <f t="shared" ref="J183" si="33">IF(H183=0, ,H183/G183*100)</f>
        <v>0</v>
      </c>
      <c r="K183" s="132">
        <f t="shared" ref="K183" si="34">IF(H183=0,0,H183/F183*100)</f>
        <v>0</v>
      </c>
      <c r="L183" s="132">
        <f>IF(H183=0,0,H183/E183*100)</f>
        <v>0</v>
      </c>
      <c r="M183" s="462">
        <v>3</v>
      </c>
      <c r="N183" s="465" t="s">
        <v>59</v>
      </c>
      <c r="O183" s="20"/>
      <c r="P183" s="20"/>
      <c r="Q183" s="20"/>
    </row>
    <row r="184" spans="1:17" s="8" customFormat="1" ht="169.5" customHeight="1" x14ac:dyDescent="0.5">
      <c r="A184" s="459"/>
      <c r="B184" s="460"/>
      <c r="C184" s="461"/>
      <c r="D184" s="16" t="s">
        <v>18</v>
      </c>
      <c r="E184" s="134">
        <v>0</v>
      </c>
      <c r="F184" s="134">
        <v>0</v>
      </c>
      <c r="G184" s="134">
        <v>0</v>
      </c>
      <c r="H184" s="134">
        <v>0</v>
      </c>
      <c r="I184" s="135">
        <f t="shared" si="30"/>
        <v>0</v>
      </c>
      <c r="J184" s="136">
        <f t="shared" ref="J184:J190" si="35">IF(G184=0,0,H184/G184)*100</f>
        <v>0</v>
      </c>
      <c r="K184" s="136">
        <f t="shared" ref="K184:K190" si="36">IF(F184=0,0,H184/F184*100)</f>
        <v>0</v>
      </c>
      <c r="L184" s="136">
        <f t="shared" ref="L184:L190" si="37">IF(H184=0,0,H184/E184*100)</f>
        <v>0</v>
      </c>
      <c r="M184" s="462"/>
      <c r="N184" s="466"/>
      <c r="O184" s="20"/>
      <c r="P184" s="20"/>
      <c r="Q184" s="20"/>
    </row>
    <row r="185" spans="1:17" s="8" customFormat="1" ht="154.5" customHeight="1" x14ac:dyDescent="0.5">
      <c r="A185" s="459"/>
      <c r="B185" s="460"/>
      <c r="C185" s="461"/>
      <c r="D185" s="16" t="s">
        <v>19</v>
      </c>
      <c r="E185" s="134">
        <v>0</v>
      </c>
      <c r="F185" s="134">
        <v>0</v>
      </c>
      <c r="G185" s="134">
        <v>0</v>
      </c>
      <c r="H185" s="134">
        <v>0</v>
      </c>
      <c r="I185" s="140">
        <f t="shared" si="30"/>
        <v>0</v>
      </c>
      <c r="J185" s="136">
        <f t="shared" si="35"/>
        <v>0</v>
      </c>
      <c r="K185" s="136">
        <f t="shared" si="36"/>
        <v>0</v>
      </c>
      <c r="L185" s="136">
        <f t="shared" si="37"/>
        <v>0</v>
      </c>
      <c r="M185" s="462"/>
      <c r="N185" s="466"/>
      <c r="O185" s="20"/>
      <c r="P185" s="20"/>
      <c r="Q185" s="20"/>
    </row>
    <row r="186" spans="1:17" s="8" customFormat="1" ht="184.5" customHeight="1" x14ac:dyDescent="0.5">
      <c r="A186" s="459"/>
      <c r="B186" s="460"/>
      <c r="C186" s="461"/>
      <c r="D186" s="16" t="s">
        <v>20</v>
      </c>
      <c r="E186" s="180">
        <v>1500</v>
      </c>
      <c r="F186" s="134">
        <v>0</v>
      </c>
      <c r="G186" s="180">
        <v>1500</v>
      </c>
      <c r="H186" s="134">
        <v>0</v>
      </c>
      <c r="I186" s="140">
        <v>0</v>
      </c>
      <c r="J186" s="136">
        <f t="shared" si="35"/>
        <v>0</v>
      </c>
      <c r="K186" s="136">
        <f t="shared" si="36"/>
        <v>0</v>
      </c>
      <c r="L186" s="136">
        <f t="shared" si="37"/>
        <v>0</v>
      </c>
      <c r="M186" s="462"/>
      <c r="N186" s="466"/>
      <c r="O186" s="20"/>
      <c r="P186" s="20"/>
      <c r="Q186" s="20"/>
    </row>
    <row r="187" spans="1:17" s="8" customFormat="1" ht="236.25" customHeight="1" x14ac:dyDescent="0.5">
      <c r="A187" s="459"/>
      <c r="B187" s="460"/>
      <c r="C187" s="461"/>
      <c r="D187" s="17" t="s">
        <v>21</v>
      </c>
      <c r="E187" s="141">
        <v>0</v>
      </c>
      <c r="F187" s="134">
        <v>0</v>
      </c>
      <c r="G187" s="134">
        <v>0</v>
      </c>
      <c r="H187" s="134">
        <v>0</v>
      </c>
      <c r="I187" s="135">
        <f t="shared" ref="I187:I190" si="38">H187-F187</f>
        <v>0</v>
      </c>
      <c r="J187" s="136">
        <f t="shared" si="35"/>
        <v>0</v>
      </c>
      <c r="K187" s="136">
        <f t="shared" si="36"/>
        <v>0</v>
      </c>
      <c r="L187" s="136">
        <f t="shared" si="37"/>
        <v>0</v>
      </c>
      <c r="M187" s="462"/>
      <c r="N187" s="466"/>
      <c r="O187" s="20"/>
      <c r="P187" s="20"/>
      <c r="Q187" s="20"/>
    </row>
    <row r="188" spans="1:17" s="8" customFormat="1" ht="183" customHeight="1" x14ac:dyDescent="0.5">
      <c r="A188" s="459"/>
      <c r="B188" s="460"/>
      <c r="C188" s="461"/>
      <c r="D188" s="17" t="s">
        <v>22</v>
      </c>
      <c r="E188" s="141">
        <v>0</v>
      </c>
      <c r="F188" s="134">
        <v>0</v>
      </c>
      <c r="G188" s="134">
        <v>0</v>
      </c>
      <c r="H188" s="134">
        <v>0</v>
      </c>
      <c r="I188" s="135">
        <f t="shared" si="38"/>
        <v>0</v>
      </c>
      <c r="J188" s="136">
        <f t="shared" si="35"/>
        <v>0</v>
      </c>
      <c r="K188" s="136">
        <f t="shared" si="36"/>
        <v>0</v>
      </c>
      <c r="L188" s="136">
        <f t="shared" si="37"/>
        <v>0</v>
      </c>
      <c r="M188" s="462"/>
      <c r="N188" s="466"/>
      <c r="O188" s="20"/>
      <c r="P188" s="20"/>
      <c r="Q188" s="20"/>
    </row>
    <row r="189" spans="1:17" s="8" customFormat="1" ht="128.25" customHeight="1" x14ac:dyDescent="0.5">
      <c r="A189" s="459"/>
      <c r="B189" s="460"/>
      <c r="C189" s="461"/>
      <c r="D189" s="18" t="s">
        <v>23</v>
      </c>
      <c r="E189" s="171">
        <v>0</v>
      </c>
      <c r="F189" s="134">
        <v>0</v>
      </c>
      <c r="G189" s="134">
        <v>0</v>
      </c>
      <c r="H189" s="134">
        <v>0</v>
      </c>
      <c r="I189" s="135">
        <f t="shared" si="38"/>
        <v>0</v>
      </c>
      <c r="J189" s="136">
        <f t="shared" si="35"/>
        <v>0</v>
      </c>
      <c r="K189" s="136">
        <f t="shared" si="36"/>
        <v>0</v>
      </c>
      <c r="L189" s="136">
        <f t="shared" si="37"/>
        <v>0</v>
      </c>
      <c r="M189" s="462"/>
      <c r="N189" s="466"/>
      <c r="O189" s="20"/>
      <c r="P189" s="20"/>
      <c r="Q189" s="20"/>
    </row>
    <row r="190" spans="1:17" s="8" customFormat="1" ht="128.25" customHeight="1" x14ac:dyDescent="0.5">
      <c r="A190" s="459"/>
      <c r="B190" s="460"/>
      <c r="C190" s="461"/>
      <c r="D190" s="19" t="s">
        <v>24</v>
      </c>
      <c r="E190" s="134">
        <v>0</v>
      </c>
      <c r="F190" s="134">
        <v>0</v>
      </c>
      <c r="G190" s="134">
        <v>0</v>
      </c>
      <c r="H190" s="134">
        <v>0</v>
      </c>
      <c r="I190" s="135">
        <f t="shared" si="38"/>
        <v>0</v>
      </c>
      <c r="J190" s="136">
        <f t="shared" si="35"/>
        <v>0</v>
      </c>
      <c r="K190" s="136">
        <f t="shared" si="36"/>
        <v>0</v>
      </c>
      <c r="L190" s="136">
        <f t="shared" si="37"/>
        <v>0</v>
      </c>
      <c r="M190" s="462"/>
      <c r="N190" s="46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O114" sqref="O114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239" customFormat="1" ht="87" customHeight="1" x14ac:dyDescent="0.8">
      <c r="A4" s="492" t="s">
        <v>1</v>
      </c>
      <c r="B4" s="492" t="s">
        <v>2</v>
      </c>
      <c r="C4" s="492" t="s">
        <v>3</v>
      </c>
      <c r="D4" s="492" t="s">
        <v>4</v>
      </c>
      <c r="E4" s="483" t="s">
        <v>82</v>
      </c>
      <c r="F4" s="483"/>
      <c r="G4" s="483"/>
      <c r="H4" s="483"/>
      <c r="I4" s="483"/>
      <c r="J4" s="483"/>
      <c r="K4" s="483"/>
      <c r="L4" s="483"/>
      <c r="M4" s="493" t="s">
        <v>5</v>
      </c>
      <c r="N4" s="492" t="s">
        <v>6</v>
      </c>
      <c r="O4" s="237"/>
      <c r="P4" s="237"/>
      <c r="Q4" s="237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</row>
    <row r="5" spans="1:29" s="239" customFormat="1" ht="301.5" customHeight="1" x14ac:dyDescent="0.8">
      <c r="A5" s="492"/>
      <c r="B5" s="492"/>
      <c r="C5" s="492"/>
      <c r="D5" s="492"/>
      <c r="E5" s="240" t="s">
        <v>72</v>
      </c>
      <c r="F5" s="240" t="s">
        <v>7</v>
      </c>
      <c r="G5" s="240" t="s">
        <v>8</v>
      </c>
      <c r="H5" s="240" t="s">
        <v>9</v>
      </c>
      <c r="I5" s="240" t="s">
        <v>10</v>
      </c>
      <c r="J5" s="240" t="s">
        <v>11</v>
      </c>
      <c r="K5" s="240" t="s">
        <v>12</v>
      </c>
      <c r="L5" s="240" t="s">
        <v>76</v>
      </c>
      <c r="M5" s="493"/>
      <c r="N5" s="492"/>
      <c r="O5" s="237"/>
      <c r="P5" s="237"/>
      <c r="Q5" s="237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</row>
    <row r="6" spans="1:29" s="239" customFormat="1" ht="184.5" customHeight="1" x14ac:dyDescent="0.8">
      <c r="A6" s="241">
        <v>1</v>
      </c>
      <c r="B6" s="241">
        <v>2</v>
      </c>
      <c r="C6" s="241">
        <v>3</v>
      </c>
      <c r="D6" s="241">
        <v>4</v>
      </c>
      <c r="E6" s="240">
        <v>5</v>
      </c>
      <c r="F6" s="240">
        <v>6</v>
      </c>
      <c r="G6" s="240">
        <v>7</v>
      </c>
      <c r="H6" s="240">
        <v>8</v>
      </c>
      <c r="I6" s="242" t="s">
        <v>13</v>
      </c>
      <c r="J6" s="242" t="s">
        <v>14</v>
      </c>
      <c r="K6" s="242" t="s">
        <v>15</v>
      </c>
      <c r="L6" s="242" t="s">
        <v>16</v>
      </c>
      <c r="M6" s="243">
        <v>13</v>
      </c>
      <c r="N6" s="241">
        <v>14</v>
      </c>
      <c r="O6" s="237"/>
      <c r="P6" s="237"/>
      <c r="Q6" s="237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</row>
    <row r="7" spans="1:29" s="247" customFormat="1" ht="154.5" customHeight="1" x14ac:dyDescent="0.5">
      <c r="A7" s="492"/>
      <c r="B7" s="494" t="s">
        <v>66</v>
      </c>
      <c r="C7" s="495">
        <f>C15+C23+C31+C39+C47+C55+C63+C71+C79+C87+C95+C103+C111+C119+C127+C135+C143++C151+C159+C167+C175+183</f>
        <v>325</v>
      </c>
      <c r="D7" s="244" t="s">
        <v>17</v>
      </c>
      <c r="E7" s="25">
        <f>E8+E9+E10+E11+E13</f>
        <v>8648265.5830799993</v>
      </c>
      <c r="F7" s="25">
        <f>F8+F9+F10+F11+F13</f>
        <v>1033567.7978099999</v>
      </c>
      <c r="G7" s="25">
        <f>G8+G9+G10+G11+G13</f>
        <v>3646205.2423299998</v>
      </c>
      <c r="H7" s="25">
        <f>H8+H9+H10</f>
        <v>1000050.68469</v>
      </c>
      <c r="I7" s="58">
        <f t="shared" ref="I7:I26" si="0">H7-F7</f>
        <v>-33517.113119999878</v>
      </c>
      <c r="J7" s="25">
        <f>IF(H7=0, ,H7/G7*100)</f>
        <v>27.427163810749917</v>
      </c>
      <c r="K7" s="25">
        <f t="shared" ref="K7:K15" si="1">IF(H7=0,0,H7/F7*100)</f>
        <v>96.757144215307562</v>
      </c>
      <c r="L7" s="25">
        <f t="shared" ref="L7:L70" si="2">IF(H7=0,0,H7/E7*100)</f>
        <v>11.563598216115853</v>
      </c>
      <c r="M7" s="497">
        <f>M15+M23+M31+M39+M47+M55+M63+M71+M79+M87+M95+M103+M111+M119+M127+M135+M143+M151+M159+M167+M175+M183</f>
        <v>150</v>
      </c>
      <c r="N7" s="499" t="s">
        <v>79</v>
      </c>
      <c r="O7" s="245"/>
      <c r="P7" s="245"/>
      <c r="Q7" s="245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</row>
    <row r="8" spans="1:29" s="247" customFormat="1" ht="146.25" customHeight="1" x14ac:dyDescent="0.5">
      <c r="A8" s="492"/>
      <c r="B8" s="494"/>
      <c r="C8" s="496"/>
      <c r="D8" s="248" t="s">
        <v>18</v>
      </c>
      <c r="E8" s="249">
        <f>E16+E24+E32+E40+E48+E56+E64+E72+E80+E88+E96+E104+E112+E120+E128+E136+E144+E152+E160+E168+E176+E184</f>
        <v>22509.000000000004</v>
      </c>
      <c r="F8" s="249">
        <f t="shared" ref="F8:G8" si="3">F16+F24+F32+F40+F48+F56+F64+F72+F80+F88+F96+F104+F112+F120+F128+F136+F144+F152+F160+F168+F176+F184</f>
        <v>12990.220789999999</v>
      </c>
      <c r="G8" s="249">
        <f t="shared" si="3"/>
        <v>13841.264780000001</v>
      </c>
      <c r="H8" s="249">
        <f>H16+H24+H32+H40+H48+H56+H64+H72+H80+H88+H96+H104+H112+H120+H128+H136+H144+H152+H160+H168+H176+H184</f>
        <v>13841.257679999999</v>
      </c>
      <c r="I8" s="250">
        <f t="shared" si="0"/>
        <v>851.0368899999994</v>
      </c>
      <c r="J8" s="251">
        <f t="shared" ref="J8:J15" si="4">IF(H8=0, ,H8/G8*100)</f>
        <v>99.99994870410967</v>
      </c>
      <c r="K8" s="251">
        <f t="shared" si="1"/>
        <v>106.55136586019489</v>
      </c>
      <c r="L8" s="251">
        <f t="shared" si="2"/>
        <v>61.492103958416621</v>
      </c>
      <c r="M8" s="498"/>
      <c r="N8" s="500"/>
      <c r="O8" s="245"/>
      <c r="P8" s="245"/>
      <c r="Q8" s="245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</row>
    <row r="9" spans="1:29" s="247" customFormat="1" ht="146.25" customHeight="1" x14ac:dyDescent="0.5">
      <c r="A9" s="492"/>
      <c r="B9" s="494"/>
      <c r="C9" s="496"/>
      <c r="D9" s="248" t="s">
        <v>19</v>
      </c>
      <c r="E9" s="249">
        <f>E17+E25+E33+E41+E49+E57+E65+E73+E81+E89+E97+E105+E113+E121+E129+E137+E145+E153+E161+E169+E177+E185</f>
        <v>3315470.4000000004</v>
      </c>
      <c r="F9" s="249">
        <f>F17+F25+F33+F41+F49+F57+F65+F73+F81+F89+F97+F105+F113+F121+F129+F137+F145+F153+F161+F169+F177+F185</f>
        <v>367542.99147779995</v>
      </c>
      <c r="G9" s="249">
        <f>G17+G25+G33+G41+G49+G57+G65+G73+G81+G89+G97+G105+G113+G121+G129+G137+G145+G153+G161+G169+G177+G185</f>
        <v>415343.30106000003</v>
      </c>
      <c r="H9" s="249">
        <f>H17+H25+H33+H41+H49+H57+H65+H73+H81+H89+H97+H105+H113+H121+H129+H137+H145+H153+H161+H169+H177+H185</f>
        <v>372056.31394999998</v>
      </c>
      <c r="I9" s="250">
        <f t="shared" si="0"/>
        <v>4513.3224722000305</v>
      </c>
      <c r="J9" s="251">
        <f t="shared" si="4"/>
        <v>89.578022084495629</v>
      </c>
      <c r="K9" s="251">
        <f t="shared" si="1"/>
        <v>101.22797130590169</v>
      </c>
      <c r="L9" s="251">
        <f t="shared" si="2"/>
        <v>11.22182583653891</v>
      </c>
      <c r="M9" s="498"/>
      <c r="N9" s="500"/>
      <c r="O9" s="245"/>
      <c r="P9" s="245"/>
      <c r="Q9" s="245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</row>
    <row r="10" spans="1:29" s="247" customFormat="1" ht="155.25" customHeight="1" x14ac:dyDescent="0.5">
      <c r="A10" s="492"/>
      <c r="B10" s="494"/>
      <c r="C10" s="496"/>
      <c r="D10" s="248" t="s">
        <v>20</v>
      </c>
      <c r="E10" s="249">
        <f>E18+E26+E34+E42+E50+E58+E66+E74+E82+E90+E98+E106+E114+E122+E130+E138+E146+E154+E162+E170+E178+E186</f>
        <v>2686665.6939199995</v>
      </c>
      <c r="F10" s="249">
        <f>F18+F26+F34+F42+F50+F58+F66+F74+F82+F90+F98+F106+F114+F122+F130+F138+F146+F154+F162+F170+F178+F186</f>
        <v>653034.5855421999</v>
      </c>
      <c r="G10" s="249">
        <f>G18+G26+G34+G42+G50+G58+G66+G74+G82+G90+G98+G106+G114+G122+G130+G138+G146+G154+G162+G170+G178+G186</f>
        <v>3217020.67649</v>
      </c>
      <c r="H10" s="249">
        <f>H18+H26+H34+H42+H50+H58+H66+H74+H82+H90+H98+H106+H114+H122+H130+H138+H146+H154+H162+H170+H178+H186</f>
        <v>614153.11306</v>
      </c>
      <c r="I10" s="250">
        <f t="shared" si="0"/>
        <v>-38881.472482199897</v>
      </c>
      <c r="J10" s="251">
        <f t="shared" si="4"/>
        <v>19.090741863993397</v>
      </c>
      <c r="K10" s="251">
        <f t="shared" si="1"/>
        <v>94.046031658504347</v>
      </c>
      <c r="L10" s="251">
        <f t="shared" si="2"/>
        <v>22.859305288702121</v>
      </c>
      <c r="M10" s="498"/>
      <c r="N10" s="500"/>
      <c r="O10" s="245"/>
      <c r="P10" s="245"/>
      <c r="Q10" s="245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</row>
    <row r="11" spans="1:29" s="247" customFormat="1" ht="299.25" customHeight="1" x14ac:dyDescent="0.5">
      <c r="A11" s="492"/>
      <c r="B11" s="494"/>
      <c r="C11" s="496"/>
      <c r="D11" s="252" t="s">
        <v>21</v>
      </c>
      <c r="E11" s="249">
        <f t="shared" ref="E11:I14" si="5">E19+E27+E35+E43+E51+E59+E67+E75+E83+E91+E99+E107+E115+E123+E131+E139+E147+E155+E163+E171+E179+E187</f>
        <v>0</v>
      </c>
      <c r="F11" s="249">
        <f t="shared" si="5"/>
        <v>0</v>
      </c>
      <c r="G11" s="249">
        <f t="shared" si="5"/>
        <v>0</v>
      </c>
      <c r="H11" s="249">
        <f t="shared" si="5"/>
        <v>0</v>
      </c>
      <c r="I11" s="249">
        <f t="shared" si="5"/>
        <v>0</v>
      </c>
      <c r="J11" s="251"/>
      <c r="K11" s="251">
        <f t="shared" si="1"/>
        <v>0</v>
      </c>
      <c r="L11" s="251">
        <f t="shared" si="2"/>
        <v>0</v>
      </c>
      <c r="M11" s="498"/>
      <c r="N11" s="500"/>
      <c r="O11" s="245"/>
      <c r="P11" s="245"/>
      <c r="Q11" s="245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</row>
    <row r="12" spans="1:29" s="247" customFormat="1" ht="194.25" customHeight="1" x14ac:dyDescent="0.5">
      <c r="A12" s="492"/>
      <c r="B12" s="494"/>
      <c r="C12" s="496"/>
      <c r="D12" s="252" t="s">
        <v>22</v>
      </c>
      <c r="E12" s="249">
        <f t="shared" si="5"/>
        <v>19809.201580000001</v>
      </c>
      <c r="F12" s="249">
        <f t="shared" si="5"/>
        <v>0</v>
      </c>
      <c r="G12" s="249">
        <f t="shared" si="5"/>
        <v>19734.335579999999</v>
      </c>
      <c r="H12" s="249">
        <f t="shared" si="5"/>
        <v>10</v>
      </c>
      <c r="I12" s="250">
        <f t="shared" si="0"/>
        <v>10</v>
      </c>
      <c r="J12" s="251"/>
      <c r="K12" s="251">
        <v>0</v>
      </c>
      <c r="L12" s="251">
        <v>0</v>
      </c>
      <c r="M12" s="498"/>
      <c r="N12" s="500"/>
      <c r="O12" s="245"/>
      <c r="P12" s="245"/>
      <c r="Q12" s="245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</row>
    <row r="13" spans="1:29" s="247" customFormat="1" ht="159.75" customHeight="1" x14ac:dyDescent="0.5">
      <c r="A13" s="492"/>
      <c r="B13" s="494"/>
      <c r="C13" s="496"/>
      <c r="D13" s="253" t="s">
        <v>23</v>
      </c>
      <c r="E13" s="254">
        <f>E29+E21+E53+E61+E77+E85+E101+E109+E117+E125+E133+E141+E149+E157+E173</f>
        <v>2623620.4891599999</v>
      </c>
      <c r="F13" s="249">
        <f t="shared" si="5"/>
        <v>0</v>
      </c>
      <c r="G13" s="249">
        <f t="shared" si="5"/>
        <v>0</v>
      </c>
      <c r="H13" s="249">
        <f t="shared" si="5"/>
        <v>0</v>
      </c>
      <c r="I13" s="249">
        <f t="shared" si="5"/>
        <v>0</v>
      </c>
      <c r="J13" s="251">
        <v>0</v>
      </c>
      <c r="K13" s="251">
        <f t="shared" si="1"/>
        <v>0</v>
      </c>
      <c r="L13" s="251">
        <f t="shared" si="2"/>
        <v>0</v>
      </c>
      <c r="M13" s="498"/>
      <c r="N13" s="500"/>
      <c r="O13" s="245"/>
      <c r="P13" s="245"/>
      <c r="Q13" s="245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</row>
    <row r="14" spans="1:29" s="247" customFormat="1" ht="124.5" customHeight="1" x14ac:dyDescent="0.5">
      <c r="A14" s="492"/>
      <c r="B14" s="494"/>
      <c r="C14" s="496"/>
      <c r="D14" s="255" t="s">
        <v>24</v>
      </c>
      <c r="E14" s="249">
        <f t="shared" si="5"/>
        <v>13000</v>
      </c>
      <c r="F14" s="249">
        <f t="shared" si="5"/>
        <v>0</v>
      </c>
      <c r="G14" s="249">
        <f t="shared" si="5"/>
        <v>0</v>
      </c>
      <c r="H14" s="249">
        <v>0</v>
      </c>
      <c r="I14" s="249">
        <v>0</v>
      </c>
      <c r="J14" s="251">
        <f t="shared" ref="J14" si="6">IF(H14=0, ,H14/G14*100)</f>
        <v>0</v>
      </c>
      <c r="K14" s="251">
        <f t="shared" si="1"/>
        <v>0</v>
      </c>
      <c r="L14" s="251">
        <f t="shared" si="2"/>
        <v>0</v>
      </c>
      <c r="M14" s="498"/>
      <c r="N14" s="501"/>
      <c r="O14" s="245"/>
      <c r="P14" s="245"/>
      <c r="Q14" s="245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</row>
    <row r="15" spans="1:29" s="8" customFormat="1" ht="192" customHeight="1" x14ac:dyDescent="0.5">
      <c r="A15" s="502">
        <v>1</v>
      </c>
      <c r="B15" s="503" t="s">
        <v>25</v>
      </c>
      <c r="C15" s="504">
        <v>11</v>
      </c>
      <c r="D15" s="244" t="s">
        <v>17</v>
      </c>
      <c r="E15" s="132">
        <v>2384832.6909699999</v>
      </c>
      <c r="F15" s="132">
        <v>456288.80577999994</v>
      </c>
      <c r="G15" s="132">
        <v>1013223.4580999999</v>
      </c>
      <c r="H15" s="132">
        <v>439751.85918000003</v>
      </c>
      <c r="I15" s="168">
        <f t="shared" si="0"/>
        <v>-16536.946599999908</v>
      </c>
      <c r="J15" s="146">
        <f t="shared" si="4"/>
        <v>43.401271029060482</v>
      </c>
      <c r="K15" s="146">
        <f t="shared" si="1"/>
        <v>96.375772013137393</v>
      </c>
      <c r="L15" s="146">
        <f t="shared" si="2"/>
        <v>18.43952663199768</v>
      </c>
      <c r="M15" s="493">
        <v>17</v>
      </c>
      <c r="N15" s="478" t="s">
        <v>26</v>
      </c>
      <c r="O15" s="20"/>
      <c r="P15" s="20"/>
      <c r="Q15" s="20"/>
    </row>
    <row r="16" spans="1:29" s="8" customFormat="1" ht="172.5" customHeight="1" x14ac:dyDescent="0.5">
      <c r="A16" s="502"/>
      <c r="B16" s="503"/>
      <c r="C16" s="504"/>
      <c r="D16" s="248" t="s">
        <v>18</v>
      </c>
      <c r="E16" s="138">
        <v>545.5</v>
      </c>
      <c r="F16" s="184">
        <v>11977.7639</v>
      </c>
      <c r="G16" s="184">
        <v>11526.57669</v>
      </c>
      <c r="H16" s="184">
        <v>11526.57669</v>
      </c>
      <c r="I16" s="188">
        <f t="shared" si="0"/>
        <v>-451.18721000000005</v>
      </c>
      <c r="J16" s="160">
        <f t="shared" ref="J16:J30" si="7">IF(G16=0,0,H16/G16)*100</f>
        <v>100</v>
      </c>
      <c r="K16" s="160">
        <f t="shared" ref="K16:K30" si="8">IF(F16=0,0,H16/F16*100)</f>
        <v>96.233126535412836</v>
      </c>
      <c r="L16" s="160">
        <f t="shared" si="2"/>
        <v>2113.0296406966086</v>
      </c>
      <c r="M16" s="493"/>
      <c r="N16" s="479"/>
      <c r="O16" s="20"/>
      <c r="P16" s="20"/>
      <c r="Q16" s="20"/>
    </row>
    <row r="17" spans="1:17" s="8" customFormat="1" ht="164.25" customHeight="1" x14ac:dyDescent="0.5">
      <c r="A17" s="502"/>
      <c r="B17" s="503"/>
      <c r="C17" s="504"/>
      <c r="D17" s="248" t="s">
        <v>19</v>
      </c>
      <c r="E17" s="138">
        <v>1729607.7</v>
      </c>
      <c r="F17" s="138">
        <v>306775.23591999995</v>
      </c>
      <c r="G17" s="138">
        <v>305395.99524999998</v>
      </c>
      <c r="H17" s="138">
        <v>292920.82999</v>
      </c>
      <c r="I17" s="161">
        <f t="shared" si="0"/>
        <v>-13854.40592999995</v>
      </c>
      <c r="J17" s="160">
        <f t="shared" si="7"/>
        <v>95.915085510604783</v>
      </c>
      <c r="K17" s="160">
        <f t="shared" si="8"/>
        <v>95.483857786482844</v>
      </c>
      <c r="L17" s="160">
        <f t="shared" si="2"/>
        <v>16.935680269577894</v>
      </c>
      <c r="M17" s="493"/>
      <c r="N17" s="479"/>
      <c r="O17" s="20"/>
      <c r="P17" s="20"/>
      <c r="Q17" s="20"/>
    </row>
    <row r="18" spans="1:17" s="8" customFormat="1" ht="168.75" customHeight="1" x14ac:dyDescent="0.5">
      <c r="A18" s="502"/>
      <c r="B18" s="503"/>
      <c r="C18" s="504"/>
      <c r="D18" s="248" t="s">
        <v>20</v>
      </c>
      <c r="E18" s="138">
        <v>512419.61300000001</v>
      </c>
      <c r="F18" s="138">
        <v>137535.80596</v>
      </c>
      <c r="G18" s="138">
        <v>696300.88615999999</v>
      </c>
      <c r="H18" s="138">
        <v>135304.45250000001</v>
      </c>
      <c r="I18" s="161">
        <f t="shared" si="0"/>
        <v>-2231.3534599999839</v>
      </c>
      <c r="J18" s="160">
        <f t="shared" si="7"/>
        <v>19.431894341853383</v>
      </c>
      <c r="K18" s="160">
        <f t="shared" si="8"/>
        <v>98.377619962725248</v>
      </c>
      <c r="L18" s="160">
        <f t="shared" si="2"/>
        <v>26.405010477223872</v>
      </c>
      <c r="M18" s="493"/>
      <c r="N18" s="479"/>
      <c r="O18" s="20"/>
      <c r="P18" s="20"/>
      <c r="Q18" s="20"/>
    </row>
    <row r="19" spans="1:17" s="8" customFormat="1" ht="195" customHeight="1" x14ac:dyDescent="0.5">
      <c r="A19" s="502"/>
      <c r="B19" s="503"/>
      <c r="C19" s="504"/>
      <c r="D19" s="252" t="s">
        <v>21</v>
      </c>
      <c r="E19" s="163">
        <v>0</v>
      </c>
      <c r="F19" s="163">
        <v>0</v>
      </c>
      <c r="G19" s="163">
        <v>0</v>
      </c>
      <c r="H19" s="163">
        <v>0</v>
      </c>
      <c r="I19" s="188">
        <f t="shared" si="0"/>
        <v>0</v>
      </c>
      <c r="J19" s="160">
        <f t="shared" si="7"/>
        <v>0</v>
      </c>
      <c r="K19" s="160">
        <f t="shared" si="8"/>
        <v>0</v>
      </c>
      <c r="L19" s="160">
        <f t="shared" si="2"/>
        <v>0</v>
      </c>
      <c r="M19" s="493"/>
      <c r="N19" s="479"/>
      <c r="O19" s="20"/>
      <c r="P19" s="20"/>
      <c r="Q19" s="20"/>
    </row>
    <row r="20" spans="1:17" s="8" customFormat="1" ht="159.75" customHeight="1" x14ac:dyDescent="0.5">
      <c r="A20" s="502"/>
      <c r="B20" s="503"/>
      <c r="C20" s="504"/>
      <c r="D20" s="252" t="s">
        <v>22</v>
      </c>
      <c r="E20" s="163">
        <v>0</v>
      </c>
      <c r="F20" s="163">
        <v>0</v>
      </c>
      <c r="G20" s="163">
        <v>0</v>
      </c>
      <c r="H20" s="163">
        <v>0</v>
      </c>
      <c r="I20" s="188">
        <f t="shared" si="0"/>
        <v>0</v>
      </c>
      <c r="J20" s="160">
        <f t="shared" si="7"/>
        <v>0</v>
      </c>
      <c r="K20" s="160">
        <f t="shared" si="8"/>
        <v>0</v>
      </c>
      <c r="L20" s="160">
        <f t="shared" si="2"/>
        <v>0</v>
      </c>
      <c r="M20" s="493"/>
      <c r="N20" s="479"/>
      <c r="O20" s="20"/>
      <c r="P20" s="20"/>
      <c r="Q20" s="20"/>
    </row>
    <row r="21" spans="1:17" s="8" customFormat="1" ht="144" customHeight="1" x14ac:dyDescent="0.5">
      <c r="A21" s="502"/>
      <c r="B21" s="503"/>
      <c r="C21" s="504"/>
      <c r="D21" s="253" t="s">
        <v>23</v>
      </c>
      <c r="E21" s="138">
        <v>142259.87797</v>
      </c>
      <c r="F21" s="138">
        <v>0</v>
      </c>
      <c r="G21" s="138">
        <v>0</v>
      </c>
      <c r="H21" s="138">
        <v>0</v>
      </c>
      <c r="I21" s="172">
        <f t="shared" si="0"/>
        <v>0</v>
      </c>
      <c r="J21" s="160">
        <f t="shared" si="7"/>
        <v>0</v>
      </c>
      <c r="K21" s="160">
        <f t="shared" si="8"/>
        <v>0</v>
      </c>
      <c r="L21" s="160">
        <f t="shared" si="2"/>
        <v>0</v>
      </c>
      <c r="M21" s="493"/>
      <c r="N21" s="479"/>
      <c r="O21" s="20"/>
      <c r="P21" s="20"/>
      <c r="Q21" s="20"/>
    </row>
    <row r="22" spans="1:17" s="8" customFormat="1" ht="124.5" customHeight="1" x14ac:dyDescent="0.5">
      <c r="A22" s="502"/>
      <c r="B22" s="503"/>
      <c r="C22" s="504"/>
      <c r="D22" s="255" t="s">
        <v>24</v>
      </c>
      <c r="E22" s="163">
        <v>0</v>
      </c>
      <c r="F22" s="163">
        <v>0</v>
      </c>
      <c r="G22" s="163">
        <v>0</v>
      </c>
      <c r="H22" s="163">
        <v>0</v>
      </c>
      <c r="I22" s="188">
        <f t="shared" si="0"/>
        <v>0</v>
      </c>
      <c r="J22" s="160">
        <f t="shared" si="7"/>
        <v>0</v>
      </c>
      <c r="K22" s="160">
        <f t="shared" si="8"/>
        <v>0</v>
      </c>
      <c r="L22" s="160">
        <f t="shared" si="2"/>
        <v>0</v>
      </c>
      <c r="M22" s="493"/>
      <c r="N22" s="479"/>
      <c r="O22" s="20"/>
      <c r="P22" s="20"/>
      <c r="Q22" s="20"/>
    </row>
    <row r="23" spans="1:17" s="8" customFormat="1" ht="203.25" customHeight="1" x14ac:dyDescent="0.5">
      <c r="A23" s="502">
        <v>2</v>
      </c>
      <c r="B23" s="503" t="s">
        <v>27</v>
      </c>
      <c r="C23" s="504">
        <v>2</v>
      </c>
      <c r="D23" s="244" t="s">
        <v>17</v>
      </c>
      <c r="E23" s="132">
        <v>1865.684</v>
      </c>
      <c r="F23" s="132">
        <v>104.5</v>
      </c>
      <c r="G23" s="132">
        <v>1078.684</v>
      </c>
      <c r="H23" s="132">
        <v>104.5</v>
      </c>
      <c r="I23" s="209">
        <f t="shared" si="0"/>
        <v>0</v>
      </c>
      <c r="J23" s="132">
        <f t="shared" si="7"/>
        <v>9.6877306050706231</v>
      </c>
      <c r="K23" s="132">
        <f t="shared" si="8"/>
        <v>100</v>
      </c>
      <c r="L23" s="132">
        <f t="shared" si="2"/>
        <v>5.6011628978969643</v>
      </c>
      <c r="M23" s="493">
        <v>4</v>
      </c>
      <c r="N23" s="505" t="s">
        <v>64</v>
      </c>
      <c r="O23" s="20"/>
      <c r="P23" s="20"/>
      <c r="Q23" s="20"/>
    </row>
    <row r="24" spans="1:17" s="8" customFormat="1" ht="132" customHeight="1" x14ac:dyDescent="0.5">
      <c r="A24" s="502"/>
      <c r="B24" s="503"/>
      <c r="C24" s="504"/>
      <c r="D24" s="248" t="s">
        <v>18</v>
      </c>
      <c r="E24" s="184">
        <v>0</v>
      </c>
      <c r="F24" s="184">
        <v>0</v>
      </c>
      <c r="G24" s="184">
        <v>0</v>
      </c>
      <c r="H24" s="184">
        <v>0</v>
      </c>
      <c r="I24" s="188">
        <f t="shared" si="0"/>
        <v>0</v>
      </c>
      <c r="J24" s="159">
        <f t="shared" si="7"/>
        <v>0</v>
      </c>
      <c r="K24" s="159">
        <f t="shared" si="8"/>
        <v>0</v>
      </c>
      <c r="L24" s="159">
        <f t="shared" si="2"/>
        <v>0</v>
      </c>
      <c r="M24" s="493"/>
      <c r="N24" s="506"/>
      <c r="O24" s="20"/>
      <c r="P24" s="20"/>
      <c r="Q24" s="20"/>
    </row>
    <row r="25" spans="1:17" s="8" customFormat="1" ht="132" customHeight="1" x14ac:dyDescent="0.5">
      <c r="A25" s="502"/>
      <c r="B25" s="503"/>
      <c r="C25" s="504"/>
      <c r="D25" s="248" t="s">
        <v>19</v>
      </c>
      <c r="E25" s="184">
        <v>0</v>
      </c>
      <c r="F25" s="184">
        <v>0</v>
      </c>
      <c r="G25" s="184">
        <v>0</v>
      </c>
      <c r="H25" s="184">
        <v>0</v>
      </c>
      <c r="I25" s="188">
        <f t="shared" si="0"/>
        <v>0</v>
      </c>
      <c r="J25" s="159">
        <f t="shared" si="7"/>
        <v>0</v>
      </c>
      <c r="K25" s="159">
        <f t="shared" si="8"/>
        <v>0</v>
      </c>
      <c r="L25" s="159">
        <f t="shared" si="2"/>
        <v>0</v>
      </c>
      <c r="M25" s="493"/>
      <c r="N25" s="506"/>
      <c r="O25" s="20"/>
      <c r="P25" s="20"/>
      <c r="Q25" s="20"/>
    </row>
    <row r="26" spans="1:17" s="8" customFormat="1" ht="185.25" customHeight="1" x14ac:dyDescent="0.5">
      <c r="A26" s="502"/>
      <c r="B26" s="503"/>
      <c r="C26" s="504"/>
      <c r="D26" s="248" t="s">
        <v>20</v>
      </c>
      <c r="E26" s="184">
        <v>1078.684</v>
      </c>
      <c r="F26" s="184">
        <v>104.5</v>
      </c>
      <c r="G26" s="184">
        <v>1078.684</v>
      </c>
      <c r="H26" s="184">
        <v>104.5</v>
      </c>
      <c r="I26" s="210">
        <f t="shared" si="0"/>
        <v>0</v>
      </c>
      <c r="J26" s="159">
        <f t="shared" si="7"/>
        <v>9.6877306050706231</v>
      </c>
      <c r="K26" s="159">
        <f t="shared" si="8"/>
        <v>100</v>
      </c>
      <c r="L26" s="159">
        <f t="shared" si="2"/>
        <v>9.6877306050706231</v>
      </c>
      <c r="M26" s="493"/>
      <c r="N26" s="506"/>
      <c r="O26" s="20"/>
      <c r="P26" s="20"/>
      <c r="Q26" s="20"/>
    </row>
    <row r="27" spans="1:17" s="8" customFormat="1" ht="248.25" customHeight="1" x14ac:dyDescent="0.5">
      <c r="A27" s="502"/>
      <c r="B27" s="503"/>
      <c r="C27" s="504"/>
      <c r="D27" s="252" t="s">
        <v>21</v>
      </c>
      <c r="E27" s="184">
        <v>0</v>
      </c>
      <c r="F27" s="184">
        <v>0</v>
      </c>
      <c r="G27" s="184">
        <v>0</v>
      </c>
      <c r="H27" s="184">
        <v>0</v>
      </c>
      <c r="I27" s="188">
        <v>0</v>
      </c>
      <c r="J27" s="159">
        <f t="shared" si="7"/>
        <v>0</v>
      </c>
      <c r="K27" s="159">
        <f t="shared" si="8"/>
        <v>0</v>
      </c>
      <c r="L27" s="159">
        <f t="shared" si="2"/>
        <v>0</v>
      </c>
      <c r="M27" s="493"/>
      <c r="N27" s="506"/>
      <c r="O27" s="20"/>
      <c r="P27" s="20"/>
      <c r="Q27" s="20"/>
    </row>
    <row r="28" spans="1:17" s="8" customFormat="1" ht="177" customHeight="1" x14ac:dyDescent="0.5">
      <c r="A28" s="502"/>
      <c r="B28" s="503"/>
      <c r="C28" s="504"/>
      <c r="D28" s="252" t="s">
        <v>22</v>
      </c>
      <c r="E28" s="184">
        <v>0</v>
      </c>
      <c r="F28" s="184">
        <v>0</v>
      </c>
      <c r="G28" s="184">
        <v>0</v>
      </c>
      <c r="H28" s="184">
        <v>0</v>
      </c>
      <c r="I28" s="188">
        <v>0</v>
      </c>
      <c r="J28" s="159">
        <f t="shared" si="7"/>
        <v>0</v>
      </c>
      <c r="K28" s="159">
        <f t="shared" si="8"/>
        <v>0</v>
      </c>
      <c r="L28" s="159">
        <f t="shared" si="2"/>
        <v>0</v>
      </c>
      <c r="M28" s="493"/>
      <c r="N28" s="506"/>
      <c r="O28" s="20"/>
      <c r="P28" s="20"/>
      <c r="Q28" s="20"/>
    </row>
    <row r="29" spans="1:17" s="8" customFormat="1" ht="132" customHeight="1" x14ac:dyDescent="0.5">
      <c r="A29" s="502"/>
      <c r="B29" s="503"/>
      <c r="C29" s="504"/>
      <c r="D29" s="253" t="s">
        <v>23</v>
      </c>
      <c r="E29" s="184">
        <v>787</v>
      </c>
      <c r="F29" s="184">
        <v>0</v>
      </c>
      <c r="G29" s="184">
        <v>0</v>
      </c>
      <c r="H29" s="184">
        <v>0</v>
      </c>
      <c r="I29" s="188">
        <v>0</v>
      </c>
      <c r="J29" s="159">
        <f t="shared" si="7"/>
        <v>0</v>
      </c>
      <c r="K29" s="159">
        <f t="shared" si="8"/>
        <v>0</v>
      </c>
      <c r="L29" s="159">
        <f t="shared" si="2"/>
        <v>0</v>
      </c>
      <c r="M29" s="493"/>
      <c r="N29" s="506"/>
      <c r="O29" s="20"/>
      <c r="P29" s="20"/>
      <c r="Q29" s="20"/>
    </row>
    <row r="30" spans="1:17" s="8" customFormat="1" ht="132" customHeight="1" x14ac:dyDescent="0.5">
      <c r="A30" s="502"/>
      <c r="B30" s="503"/>
      <c r="C30" s="504"/>
      <c r="D30" s="255" t="s">
        <v>24</v>
      </c>
      <c r="E30" s="134">
        <v>0</v>
      </c>
      <c r="F30" s="134">
        <v>0</v>
      </c>
      <c r="G30" s="134">
        <v>0</v>
      </c>
      <c r="H30" s="134">
        <v>0</v>
      </c>
      <c r="I30" s="188">
        <f t="shared" ref="I30:I58" si="9">H30-F30</f>
        <v>0</v>
      </c>
      <c r="J30" s="159">
        <f t="shared" si="7"/>
        <v>0</v>
      </c>
      <c r="K30" s="159">
        <f t="shared" si="8"/>
        <v>0</v>
      </c>
      <c r="L30" s="159">
        <f t="shared" si="2"/>
        <v>0</v>
      </c>
      <c r="M30" s="493"/>
      <c r="N30" s="506"/>
      <c r="O30" s="20"/>
      <c r="P30" s="20"/>
      <c r="Q30" s="20"/>
    </row>
    <row r="31" spans="1:17" s="8" customFormat="1" ht="188.25" customHeight="1" x14ac:dyDescent="0.5">
      <c r="A31" s="502">
        <v>3</v>
      </c>
      <c r="B31" s="503" t="s">
        <v>28</v>
      </c>
      <c r="C31" s="504">
        <v>9</v>
      </c>
      <c r="D31" s="244" t="s">
        <v>17</v>
      </c>
      <c r="E31" s="132">
        <v>921314.76882000011</v>
      </c>
      <c r="F31" s="132">
        <v>112025.41912000001</v>
      </c>
      <c r="G31" s="132">
        <v>594898.11072</v>
      </c>
      <c r="H31" s="132">
        <v>75095.650049999997</v>
      </c>
      <c r="I31" s="168">
        <f t="shared" si="9"/>
        <v>-36929.769070000009</v>
      </c>
      <c r="J31" s="132">
        <f t="shared" ref="J31:J76" si="10">IF(H31=0, ,H31/G31*100)</f>
        <v>12.62327929720812</v>
      </c>
      <c r="K31" s="132">
        <f t="shared" ref="K31:K40" si="11">IF(H31=0,0,H31/F31*100)</f>
        <v>67.034473639914367</v>
      </c>
      <c r="L31" s="132">
        <f t="shared" si="2"/>
        <v>8.1509222028624233</v>
      </c>
      <c r="M31" s="493">
        <v>6</v>
      </c>
      <c r="N31" s="507" t="s">
        <v>29</v>
      </c>
      <c r="O31" s="20"/>
      <c r="P31" s="20"/>
      <c r="Q31" s="20"/>
    </row>
    <row r="32" spans="1:17" s="8" customFormat="1" ht="171.75" customHeight="1" x14ac:dyDescent="0.5">
      <c r="A32" s="502"/>
      <c r="B32" s="503"/>
      <c r="C32" s="504"/>
      <c r="D32" s="248" t="s">
        <v>18</v>
      </c>
      <c r="E32" s="183">
        <v>0</v>
      </c>
      <c r="F32" s="183">
        <v>0</v>
      </c>
      <c r="G32" s="183">
        <v>0</v>
      </c>
      <c r="H32" s="183">
        <v>0</v>
      </c>
      <c r="I32" s="140">
        <f t="shared" si="9"/>
        <v>0</v>
      </c>
      <c r="J32" s="136">
        <f t="shared" si="10"/>
        <v>0</v>
      </c>
      <c r="K32" s="136">
        <f t="shared" si="11"/>
        <v>0</v>
      </c>
      <c r="L32" s="136">
        <f t="shared" si="2"/>
        <v>0</v>
      </c>
      <c r="M32" s="493"/>
      <c r="N32" s="508"/>
      <c r="O32" s="20"/>
      <c r="P32" s="20"/>
      <c r="Q32" s="20"/>
    </row>
    <row r="33" spans="1:17" s="8" customFormat="1" ht="186.75" customHeight="1" x14ac:dyDescent="0.5">
      <c r="A33" s="502"/>
      <c r="B33" s="503"/>
      <c r="C33" s="504"/>
      <c r="D33" s="248" t="s">
        <v>19</v>
      </c>
      <c r="E33" s="208">
        <v>553.9</v>
      </c>
      <c r="F33" s="208">
        <v>19.97</v>
      </c>
      <c r="G33" s="208">
        <v>0</v>
      </c>
      <c r="H33" s="208">
        <v>0</v>
      </c>
      <c r="I33" s="164">
        <f t="shared" si="9"/>
        <v>-19.97</v>
      </c>
      <c r="J33" s="136">
        <f t="shared" si="10"/>
        <v>0</v>
      </c>
      <c r="K33" s="136">
        <f t="shared" si="11"/>
        <v>0</v>
      </c>
      <c r="L33" s="136">
        <f t="shared" si="2"/>
        <v>0</v>
      </c>
      <c r="M33" s="493"/>
      <c r="N33" s="508"/>
      <c r="O33" s="20"/>
      <c r="P33" s="20"/>
      <c r="Q33" s="20"/>
    </row>
    <row r="34" spans="1:17" s="8" customFormat="1" ht="174" customHeight="1" x14ac:dyDescent="0.5">
      <c r="A34" s="502"/>
      <c r="B34" s="503"/>
      <c r="C34" s="504"/>
      <c r="D34" s="248" t="s">
        <v>20</v>
      </c>
      <c r="E34" s="208">
        <v>395573.81497000001</v>
      </c>
      <c r="F34" s="208">
        <v>112005.44912</v>
      </c>
      <c r="G34" s="208">
        <v>594898.11072</v>
      </c>
      <c r="H34" s="208">
        <v>75095.650049999997</v>
      </c>
      <c r="I34" s="164">
        <f t="shared" si="9"/>
        <v>-36909.799070000008</v>
      </c>
      <c r="J34" s="136">
        <f t="shared" si="10"/>
        <v>12.62327929720812</v>
      </c>
      <c r="K34" s="136">
        <f t="shared" si="11"/>
        <v>67.046425544478893</v>
      </c>
      <c r="L34" s="136">
        <f t="shared" si="2"/>
        <v>18.983979021891322</v>
      </c>
      <c r="M34" s="493"/>
      <c r="N34" s="508"/>
      <c r="O34" s="20"/>
      <c r="P34" s="20"/>
      <c r="Q34" s="20"/>
    </row>
    <row r="35" spans="1:17" s="8" customFormat="1" ht="246" customHeight="1" x14ac:dyDescent="0.5">
      <c r="A35" s="502"/>
      <c r="B35" s="503"/>
      <c r="C35" s="504"/>
      <c r="D35" s="252" t="s">
        <v>21</v>
      </c>
      <c r="E35" s="183">
        <v>0</v>
      </c>
      <c r="F35" s="183">
        <v>0</v>
      </c>
      <c r="G35" s="183">
        <v>0</v>
      </c>
      <c r="H35" s="183">
        <v>0</v>
      </c>
      <c r="I35" s="135">
        <f t="shared" si="9"/>
        <v>0</v>
      </c>
      <c r="J35" s="136">
        <f t="shared" si="10"/>
        <v>0</v>
      </c>
      <c r="K35" s="136">
        <f t="shared" si="11"/>
        <v>0</v>
      </c>
      <c r="L35" s="136">
        <f t="shared" si="2"/>
        <v>0</v>
      </c>
      <c r="M35" s="493"/>
      <c r="N35" s="508"/>
      <c r="O35" s="20"/>
      <c r="P35" s="20"/>
      <c r="Q35" s="20"/>
    </row>
    <row r="36" spans="1:17" s="8" customFormat="1" ht="171.75" customHeight="1" x14ac:dyDescent="0.5">
      <c r="A36" s="502"/>
      <c r="B36" s="503"/>
      <c r="C36" s="504"/>
      <c r="D36" s="252" t="s">
        <v>22</v>
      </c>
      <c r="E36" s="183">
        <v>0</v>
      </c>
      <c r="F36" s="183">
        <v>0</v>
      </c>
      <c r="G36" s="183">
        <v>0</v>
      </c>
      <c r="H36" s="183">
        <v>0</v>
      </c>
      <c r="I36" s="135">
        <f t="shared" si="9"/>
        <v>0</v>
      </c>
      <c r="J36" s="136">
        <f t="shared" si="10"/>
        <v>0</v>
      </c>
      <c r="K36" s="136">
        <f t="shared" si="11"/>
        <v>0</v>
      </c>
      <c r="L36" s="136">
        <f t="shared" si="2"/>
        <v>0</v>
      </c>
      <c r="M36" s="493"/>
      <c r="N36" s="508"/>
      <c r="O36" s="20"/>
      <c r="P36" s="20"/>
      <c r="Q36" s="20"/>
    </row>
    <row r="37" spans="1:17" s="8" customFormat="1" ht="132" customHeight="1" x14ac:dyDescent="0.5">
      <c r="A37" s="502"/>
      <c r="B37" s="503"/>
      <c r="C37" s="504"/>
      <c r="D37" s="253" t="s">
        <v>23</v>
      </c>
      <c r="E37" s="183">
        <v>525187.05385000003</v>
      </c>
      <c r="F37" s="183">
        <v>0</v>
      </c>
      <c r="G37" s="183">
        <v>0</v>
      </c>
      <c r="H37" s="183">
        <v>0</v>
      </c>
      <c r="I37" s="140">
        <f t="shared" si="9"/>
        <v>0</v>
      </c>
      <c r="J37" s="136">
        <f t="shared" si="10"/>
        <v>0</v>
      </c>
      <c r="K37" s="136">
        <f t="shared" si="11"/>
        <v>0</v>
      </c>
      <c r="L37" s="136">
        <f t="shared" si="2"/>
        <v>0</v>
      </c>
      <c r="M37" s="493"/>
      <c r="N37" s="508"/>
      <c r="O37" s="20"/>
      <c r="P37" s="20"/>
      <c r="Q37" s="20"/>
    </row>
    <row r="38" spans="1:17" s="8" customFormat="1" ht="132" customHeight="1" x14ac:dyDescent="0.5">
      <c r="A38" s="502"/>
      <c r="B38" s="503"/>
      <c r="C38" s="504"/>
      <c r="D38" s="255" t="s">
        <v>24</v>
      </c>
      <c r="E38" s="183">
        <v>0</v>
      </c>
      <c r="F38" s="183">
        <v>0</v>
      </c>
      <c r="G38" s="183">
        <v>0</v>
      </c>
      <c r="H38" s="183">
        <v>0</v>
      </c>
      <c r="I38" s="135">
        <f t="shared" si="9"/>
        <v>0</v>
      </c>
      <c r="J38" s="136">
        <f t="shared" si="10"/>
        <v>0</v>
      </c>
      <c r="K38" s="136">
        <f t="shared" si="11"/>
        <v>0</v>
      </c>
      <c r="L38" s="136">
        <f t="shared" si="2"/>
        <v>0</v>
      </c>
      <c r="M38" s="493"/>
      <c r="N38" s="508"/>
      <c r="O38" s="20"/>
      <c r="P38" s="20"/>
      <c r="Q38" s="20"/>
    </row>
    <row r="39" spans="1:17" s="8" customFormat="1" ht="188.25" customHeight="1" x14ac:dyDescent="0.5">
      <c r="A39" s="459">
        <v>4</v>
      </c>
      <c r="B39" s="503" t="s">
        <v>81</v>
      </c>
      <c r="C39" s="504">
        <v>5</v>
      </c>
      <c r="D39" s="244" t="s">
        <v>17</v>
      </c>
      <c r="E39" s="200">
        <v>7789.6970000000001</v>
      </c>
      <c r="F39" s="200">
        <v>3643.2809999999999</v>
      </c>
      <c r="G39" s="201">
        <v>7789.6970000000001</v>
      </c>
      <c r="H39" s="200">
        <v>2046.1109999999999</v>
      </c>
      <c r="I39" s="168">
        <f t="shared" si="9"/>
        <v>-1597.17</v>
      </c>
      <c r="J39" s="132">
        <f t="shared" si="10"/>
        <v>26.266888172928933</v>
      </c>
      <c r="K39" s="132">
        <f t="shared" si="11"/>
        <v>56.161218418233446</v>
      </c>
      <c r="L39" s="132">
        <f t="shared" si="2"/>
        <v>26.266888172928933</v>
      </c>
      <c r="M39" s="493">
        <v>4</v>
      </c>
      <c r="N39" s="507" t="s">
        <v>31</v>
      </c>
      <c r="O39" s="20"/>
      <c r="P39" s="20"/>
      <c r="Q39" s="20"/>
    </row>
    <row r="40" spans="1:17" s="8" customFormat="1" ht="162.75" customHeight="1" x14ac:dyDescent="0.5">
      <c r="A40" s="459"/>
      <c r="B40" s="503"/>
      <c r="C40" s="504"/>
      <c r="D40" s="248" t="s">
        <v>18</v>
      </c>
      <c r="E40" s="202">
        <v>0</v>
      </c>
      <c r="F40" s="203">
        <v>0</v>
      </c>
      <c r="G40" s="202">
        <v>0</v>
      </c>
      <c r="H40" s="202">
        <v>0</v>
      </c>
      <c r="I40" s="135">
        <f t="shared" si="9"/>
        <v>0</v>
      </c>
      <c r="J40" s="136">
        <f t="shared" si="10"/>
        <v>0</v>
      </c>
      <c r="K40" s="136">
        <f t="shared" si="11"/>
        <v>0</v>
      </c>
      <c r="L40" s="136">
        <f t="shared" si="2"/>
        <v>0</v>
      </c>
      <c r="M40" s="493"/>
      <c r="N40" s="508"/>
      <c r="O40" s="20"/>
      <c r="P40" s="20"/>
      <c r="Q40" s="20"/>
    </row>
    <row r="41" spans="1:17" s="8" customFormat="1" ht="167.25" customHeight="1" x14ac:dyDescent="0.5">
      <c r="A41" s="459"/>
      <c r="B41" s="503"/>
      <c r="C41" s="504"/>
      <c r="D41" s="248" t="s">
        <v>19</v>
      </c>
      <c r="E41" s="202">
        <v>0</v>
      </c>
      <c r="F41" s="203">
        <v>0</v>
      </c>
      <c r="G41" s="202">
        <v>0</v>
      </c>
      <c r="H41" s="203">
        <v>0</v>
      </c>
      <c r="I41" s="135">
        <f t="shared" si="9"/>
        <v>0</v>
      </c>
      <c r="J41" s="136">
        <f t="shared" si="10"/>
        <v>0</v>
      </c>
      <c r="K41" s="136">
        <v>0</v>
      </c>
      <c r="L41" s="136">
        <f t="shared" si="2"/>
        <v>0</v>
      </c>
      <c r="M41" s="493"/>
      <c r="N41" s="508"/>
      <c r="O41" s="20"/>
      <c r="P41" s="20"/>
      <c r="Q41" s="20"/>
    </row>
    <row r="42" spans="1:17" s="8" customFormat="1" ht="185.25" customHeight="1" x14ac:dyDescent="0.5">
      <c r="A42" s="459"/>
      <c r="B42" s="503"/>
      <c r="C42" s="504"/>
      <c r="D42" s="248" t="s">
        <v>20</v>
      </c>
      <c r="E42" s="204">
        <v>7789.6970000000001</v>
      </c>
      <c r="F42" s="205">
        <v>3643.2809999999999</v>
      </c>
      <c r="G42" s="206">
        <v>7789.6970000000001</v>
      </c>
      <c r="H42" s="207">
        <v>2046.1109999999999</v>
      </c>
      <c r="I42" s="197">
        <f>H42-F42</f>
        <v>-1597.17</v>
      </c>
      <c r="J42" s="136">
        <f t="shared" si="10"/>
        <v>26.266888172928933</v>
      </c>
      <c r="K42" s="136">
        <f>IF(H42=0,0,H42/F42*100)</f>
        <v>56.161218418233446</v>
      </c>
      <c r="L42" s="136">
        <f t="shared" si="2"/>
        <v>26.266888172928933</v>
      </c>
      <c r="M42" s="493"/>
      <c r="N42" s="508"/>
      <c r="O42" s="20"/>
      <c r="P42" s="20"/>
      <c r="Q42" s="20"/>
    </row>
    <row r="43" spans="1:17" s="8" customFormat="1" ht="232.5" customHeight="1" x14ac:dyDescent="0.5">
      <c r="A43" s="459"/>
      <c r="B43" s="503"/>
      <c r="C43" s="504"/>
      <c r="D43" s="252" t="s">
        <v>21</v>
      </c>
      <c r="E43" s="134">
        <v>0</v>
      </c>
      <c r="F43" s="134">
        <v>0</v>
      </c>
      <c r="G43" s="134">
        <v>0</v>
      </c>
      <c r="H43" s="134">
        <v>0</v>
      </c>
      <c r="I43" s="135">
        <f t="shared" si="9"/>
        <v>0</v>
      </c>
      <c r="J43" s="136">
        <f t="shared" si="10"/>
        <v>0</v>
      </c>
      <c r="K43" s="136">
        <f>IF(H43=0,0,H43/F43*100)</f>
        <v>0</v>
      </c>
      <c r="L43" s="136">
        <f t="shared" si="2"/>
        <v>0</v>
      </c>
      <c r="M43" s="493"/>
      <c r="N43" s="508"/>
      <c r="O43" s="20"/>
      <c r="P43" s="20"/>
      <c r="Q43" s="20"/>
    </row>
    <row r="44" spans="1:17" s="8" customFormat="1" ht="169.5" customHeight="1" x14ac:dyDescent="0.5">
      <c r="A44" s="459"/>
      <c r="B44" s="503"/>
      <c r="C44" s="504"/>
      <c r="D44" s="252" t="s">
        <v>22</v>
      </c>
      <c r="E44" s="134">
        <v>0</v>
      </c>
      <c r="F44" s="134">
        <v>0</v>
      </c>
      <c r="G44" s="134">
        <v>0</v>
      </c>
      <c r="H44" s="134">
        <v>0</v>
      </c>
      <c r="I44" s="135">
        <f t="shared" si="9"/>
        <v>0</v>
      </c>
      <c r="J44" s="136">
        <f t="shared" si="10"/>
        <v>0</v>
      </c>
      <c r="K44" s="136">
        <f>IF(H44=0,0,H44/F44*100)</f>
        <v>0</v>
      </c>
      <c r="L44" s="136">
        <f t="shared" si="2"/>
        <v>0</v>
      </c>
      <c r="M44" s="493"/>
      <c r="N44" s="508"/>
      <c r="O44" s="20"/>
      <c r="P44" s="20"/>
      <c r="Q44" s="20"/>
    </row>
    <row r="45" spans="1:17" s="8" customFormat="1" ht="132" customHeight="1" x14ac:dyDescent="0.5">
      <c r="A45" s="459"/>
      <c r="B45" s="503"/>
      <c r="C45" s="504"/>
      <c r="D45" s="253" t="s">
        <v>23</v>
      </c>
      <c r="E45" s="134">
        <v>0</v>
      </c>
      <c r="F45" s="134">
        <v>0</v>
      </c>
      <c r="G45" s="134">
        <v>0</v>
      </c>
      <c r="H45" s="134">
        <v>0</v>
      </c>
      <c r="I45" s="140">
        <f t="shared" si="9"/>
        <v>0</v>
      </c>
      <c r="J45" s="136">
        <f t="shared" si="10"/>
        <v>0</v>
      </c>
      <c r="K45" s="136">
        <f t="shared" ref="K45:K77" si="12">IF(H45=0,0,H45/F45*100)</f>
        <v>0</v>
      </c>
      <c r="L45" s="136">
        <f t="shared" si="2"/>
        <v>0</v>
      </c>
      <c r="M45" s="493"/>
      <c r="N45" s="508"/>
      <c r="O45" s="20"/>
      <c r="P45" s="20"/>
      <c r="Q45" s="20"/>
    </row>
    <row r="46" spans="1:17" s="8" customFormat="1" ht="132" customHeight="1" x14ac:dyDescent="0.5">
      <c r="A46" s="459"/>
      <c r="B46" s="503"/>
      <c r="C46" s="504"/>
      <c r="D46" s="255" t="s">
        <v>24</v>
      </c>
      <c r="E46" s="134">
        <v>0</v>
      </c>
      <c r="F46" s="134">
        <v>0</v>
      </c>
      <c r="G46" s="134">
        <v>0</v>
      </c>
      <c r="H46" s="134">
        <v>0</v>
      </c>
      <c r="I46" s="135">
        <f t="shared" si="9"/>
        <v>0</v>
      </c>
      <c r="J46" s="136">
        <f t="shared" si="10"/>
        <v>0</v>
      </c>
      <c r="K46" s="136">
        <f t="shared" si="12"/>
        <v>0</v>
      </c>
      <c r="L46" s="136">
        <f t="shared" si="2"/>
        <v>0</v>
      </c>
      <c r="M46" s="493"/>
      <c r="N46" s="508"/>
      <c r="O46" s="20"/>
      <c r="P46" s="20"/>
      <c r="Q46" s="20"/>
    </row>
    <row r="47" spans="1:17" s="8" customFormat="1" ht="188.25" customHeight="1" x14ac:dyDescent="0.5">
      <c r="A47" s="459">
        <v>5</v>
      </c>
      <c r="B47" s="503" t="s">
        <v>32</v>
      </c>
      <c r="C47" s="504">
        <v>12</v>
      </c>
      <c r="D47" s="244" t="s">
        <v>17</v>
      </c>
      <c r="E47" s="232">
        <v>501423.99124</v>
      </c>
      <c r="F47" s="232">
        <v>46527.25518</v>
      </c>
      <c r="G47" s="232">
        <v>231058.29199999999</v>
      </c>
      <c r="H47" s="232">
        <v>30505.93245</v>
      </c>
      <c r="I47" s="168">
        <f t="shared" si="9"/>
        <v>-16021.32273</v>
      </c>
      <c r="J47" s="132">
        <f t="shared" si="10"/>
        <v>13.202699710945669</v>
      </c>
      <c r="K47" s="132">
        <f t="shared" si="12"/>
        <v>65.565725577366834</v>
      </c>
      <c r="L47" s="132">
        <f t="shared" si="2"/>
        <v>6.0838597639814047</v>
      </c>
      <c r="M47" s="493">
        <v>9</v>
      </c>
      <c r="N47" s="478" t="s">
        <v>68</v>
      </c>
      <c r="O47" s="20"/>
      <c r="P47" s="20"/>
      <c r="Q47" s="20"/>
    </row>
    <row r="48" spans="1:17" s="8" customFormat="1" ht="132" customHeight="1" x14ac:dyDescent="0.5">
      <c r="A48" s="459"/>
      <c r="B48" s="503"/>
      <c r="C48" s="504"/>
      <c r="D48" s="248" t="s">
        <v>18</v>
      </c>
      <c r="E48" s="233">
        <v>0</v>
      </c>
      <c r="F48" s="233">
        <v>0</v>
      </c>
      <c r="G48" s="233">
        <v>0</v>
      </c>
      <c r="H48" s="233">
        <v>0</v>
      </c>
      <c r="I48" s="143">
        <f t="shared" si="9"/>
        <v>0</v>
      </c>
      <c r="J48" s="136">
        <f t="shared" si="10"/>
        <v>0</v>
      </c>
      <c r="K48" s="136">
        <f t="shared" si="12"/>
        <v>0</v>
      </c>
      <c r="L48" s="136">
        <f t="shared" si="2"/>
        <v>0</v>
      </c>
      <c r="M48" s="493"/>
      <c r="N48" s="479"/>
      <c r="O48" s="20"/>
      <c r="P48" s="20"/>
      <c r="Q48" s="20"/>
    </row>
    <row r="49" spans="1:17" s="8" customFormat="1" ht="193.5" customHeight="1" x14ac:dyDescent="0.5">
      <c r="A49" s="459"/>
      <c r="B49" s="503"/>
      <c r="C49" s="504"/>
      <c r="D49" s="248" t="s">
        <v>19</v>
      </c>
      <c r="E49" s="228">
        <v>1264.0999999999999</v>
      </c>
      <c r="F49" s="228">
        <v>0</v>
      </c>
      <c r="G49" s="228">
        <v>0</v>
      </c>
      <c r="H49" s="228">
        <v>0</v>
      </c>
      <c r="I49" s="143">
        <f t="shared" si="9"/>
        <v>0</v>
      </c>
      <c r="J49" s="136">
        <f t="shared" si="10"/>
        <v>0</v>
      </c>
      <c r="K49" s="136">
        <f t="shared" si="12"/>
        <v>0</v>
      </c>
      <c r="L49" s="136">
        <f t="shared" si="2"/>
        <v>0</v>
      </c>
      <c r="M49" s="493"/>
      <c r="N49" s="479"/>
      <c r="O49" s="20"/>
      <c r="P49" s="20"/>
      <c r="Q49" s="20"/>
    </row>
    <row r="50" spans="1:17" s="8" customFormat="1" ht="193.5" customHeight="1" x14ac:dyDescent="0.5">
      <c r="A50" s="459"/>
      <c r="B50" s="503"/>
      <c r="C50" s="504"/>
      <c r="D50" s="248" t="s">
        <v>20</v>
      </c>
      <c r="E50" s="228">
        <v>219007.43088999999</v>
      </c>
      <c r="F50" s="228">
        <v>46527.25518</v>
      </c>
      <c r="G50" s="228">
        <v>231058.29199999999</v>
      </c>
      <c r="H50" s="228">
        <v>30505.93245</v>
      </c>
      <c r="I50" s="197">
        <f>H50-F50</f>
        <v>-16021.32273</v>
      </c>
      <c r="J50" s="136">
        <f t="shared" si="10"/>
        <v>13.202699710945669</v>
      </c>
      <c r="K50" s="136">
        <f t="shared" si="12"/>
        <v>65.565725577366834</v>
      </c>
      <c r="L50" s="136">
        <f t="shared" si="2"/>
        <v>13.929176889583303</v>
      </c>
      <c r="M50" s="493"/>
      <c r="N50" s="479"/>
      <c r="O50" s="20"/>
      <c r="P50" s="20"/>
      <c r="Q50" s="20"/>
    </row>
    <row r="51" spans="1:17" s="8" customFormat="1" ht="261.75" customHeight="1" x14ac:dyDescent="0.5">
      <c r="A51" s="459"/>
      <c r="B51" s="503"/>
      <c r="C51" s="504"/>
      <c r="D51" s="252" t="s">
        <v>21</v>
      </c>
      <c r="E51" s="233">
        <v>0</v>
      </c>
      <c r="F51" s="233">
        <v>0</v>
      </c>
      <c r="G51" s="233">
        <v>0</v>
      </c>
      <c r="H51" s="233">
        <v>0</v>
      </c>
      <c r="I51" s="143">
        <f t="shared" si="9"/>
        <v>0</v>
      </c>
      <c r="J51" s="159">
        <f t="shared" si="10"/>
        <v>0</v>
      </c>
      <c r="K51" s="159">
        <f t="shared" si="12"/>
        <v>0</v>
      </c>
      <c r="L51" s="159">
        <f t="shared" si="2"/>
        <v>0</v>
      </c>
      <c r="M51" s="493"/>
      <c r="N51" s="479"/>
      <c r="O51" s="20"/>
      <c r="P51" s="20"/>
      <c r="Q51" s="20"/>
    </row>
    <row r="52" spans="1:17" s="8" customFormat="1" ht="162.75" customHeight="1" x14ac:dyDescent="0.5">
      <c r="A52" s="459"/>
      <c r="B52" s="503"/>
      <c r="C52" s="504"/>
      <c r="D52" s="252" t="s">
        <v>22</v>
      </c>
      <c r="E52" s="233">
        <v>0</v>
      </c>
      <c r="F52" s="233">
        <v>0</v>
      </c>
      <c r="G52" s="233">
        <v>0</v>
      </c>
      <c r="H52" s="233">
        <v>0</v>
      </c>
      <c r="I52" s="143">
        <f t="shared" si="9"/>
        <v>0</v>
      </c>
      <c r="J52" s="159">
        <f t="shared" si="10"/>
        <v>0</v>
      </c>
      <c r="K52" s="159">
        <f t="shared" si="12"/>
        <v>0</v>
      </c>
      <c r="L52" s="159">
        <f t="shared" si="2"/>
        <v>0</v>
      </c>
      <c r="M52" s="493"/>
      <c r="N52" s="479"/>
      <c r="O52" s="20"/>
      <c r="P52" s="20"/>
      <c r="Q52" s="20"/>
    </row>
    <row r="53" spans="1:17" s="8" customFormat="1" ht="132" customHeight="1" x14ac:dyDescent="0.5">
      <c r="A53" s="459"/>
      <c r="B53" s="503"/>
      <c r="C53" s="504"/>
      <c r="D53" s="253" t="s">
        <v>23</v>
      </c>
      <c r="E53" s="233">
        <v>281152.46035000001</v>
      </c>
      <c r="F53" s="233">
        <v>0</v>
      </c>
      <c r="G53" s="233">
        <v>0</v>
      </c>
      <c r="H53" s="233">
        <v>0</v>
      </c>
      <c r="I53" s="140">
        <f t="shared" si="9"/>
        <v>0</v>
      </c>
      <c r="J53" s="159">
        <f t="shared" si="10"/>
        <v>0</v>
      </c>
      <c r="K53" s="159">
        <f t="shared" si="12"/>
        <v>0</v>
      </c>
      <c r="L53" s="159">
        <f t="shared" si="2"/>
        <v>0</v>
      </c>
      <c r="M53" s="493"/>
      <c r="N53" s="479"/>
      <c r="O53" s="20"/>
      <c r="P53" s="20"/>
      <c r="Q53" s="20"/>
    </row>
    <row r="54" spans="1:17" s="8" customFormat="1" ht="132" customHeight="1" x14ac:dyDescent="0.5">
      <c r="A54" s="459"/>
      <c r="B54" s="503"/>
      <c r="C54" s="504"/>
      <c r="D54" s="255" t="s">
        <v>24</v>
      </c>
      <c r="E54" s="147">
        <v>0</v>
      </c>
      <c r="F54" s="147">
        <v>0</v>
      </c>
      <c r="G54" s="147">
        <v>0</v>
      </c>
      <c r="H54" s="147">
        <v>0</v>
      </c>
      <c r="I54" s="143">
        <f t="shared" si="9"/>
        <v>0</v>
      </c>
      <c r="J54" s="136">
        <f t="shared" si="10"/>
        <v>0</v>
      </c>
      <c r="K54" s="136">
        <f t="shared" si="12"/>
        <v>0</v>
      </c>
      <c r="L54" s="136">
        <f t="shared" si="2"/>
        <v>0</v>
      </c>
      <c r="M54" s="493"/>
      <c r="N54" s="479"/>
      <c r="O54" s="20"/>
      <c r="P54" s="20"/>
      <c r="Q54" s="20"/>
    </row>
    <row r="55" spans="1:17" s="8" customFormat="1" ht="193.5" customHeight="1" x14ac:dyDescent="0.5">
      <c r="A55" s="459">
        <v>6</v>
      </c>
      <c r="B55" s="503" t="s">
        <v>33</v>
      </c>
      <c r="C55" s="504">
        <v>9</v>
      </c>
      <c r="D55" s="244" t="s">
        <v>17</v>
      </c>
      <c r="E55" s="132">
        <v>169410.28216</v>
      </c>
      <c r="F55" s="132">
        <v>33176.46</v>
      </c>
      <c r="G55" s="132">
        <v>65288.594640000003</v>
      </c>
      <c r="H55" s="132">
        <v>24282.117849999999</v>
      </c>
      <c r="I55" s="181">
        <f>H55-F55</f>
        <v>-8894.3421500000004</v>
      </c>
      <c r="J55" s="132">
        <f t="shared" si="10"/>
        <v>37.191975082158088</v>
      </c>
      <c r="K55" s="132">
        <f t="shared" si="12"/>
        <v>73.190804112313373</v>
      </c>
      <c r="L55" s="132">
        <f t="shared" si="2"/>
        <v>14.333319997110145</v>
      </c>
      <c r="M55" s="493">
        <v>11</v>
      </c>
      <c r="N55" s="478" t="s">
        <v>34</v>
      </c>
      <c r="O55" s="20"/>
      <c r="P55" s="20"/>
      <c r="Q55" s="20"/>
    </row>
    <row r="56" spans="1:17" s="8" customFormat="1" ht="171" customHeight="1" x14ac:dyDescent="0.5">
      <c r="A56" s="459"/>
      <c r="B56" s="503"/>
      <c r="C56" s="504"/>
      <c r="D56" s="248" t="s">
        <v>18</v>
      </c>
      <c r="E56" s="256">
        <v>1005.6</v>
      </c>
      <c r="F56" s="147">
        <v>0</v>
      </c>
      <c r="G56" s="147">
        <v>1047.5999999999999</v>
      </c>
      <c r="H56" s="147">
        <v>1047.5999999999999</v>
      </c>
      <c r="I56" s="143">
        <f t="shared" si="9"/>
        <v>1047.5999999999999</v>
      </c>
      <c r="J56" s="136">
        <f t="shared" si="10"/>
        <v>100</v>
      </c>
      <c r="K56" s="136">
        <v>0</v>
      </c>
      <c r="L56" s="136">
        <f t="shared" si="2"/>
        <v>104.17661097852027</v>
      </c>
      <c r="M56" s="493"/>
      <c r="N56" s="479"/>
      <c r="O56" s="20"/>
      <c r="P56" s="20"/>
      <c r="Q56" s="20"/>
    </row>
    <row r="57" spans="1:17" s="8" customFormat="1" ht="171" customHeight="1" x14ac:dyDescent="0.5">
      <c r="A57" s="459"/>
      <c r="B57" s="503"/>
      <c r="C57" s="504"/>
      <c r="D57" s="248" t="s">
        <v>19</v>
      </c>
      <c r="E57" s="257">
        <v>59089.299999999996</v>
      </c>
      <c r="F57" s="257">
        <v>18047.7</v>
      </c>
      <c r="G57" s="257">
        <v>31700.38</v>
      </c>
      <c r="H57" s="257">
        <v>3002.6800000000003</v>
      </c>
      <c r="I57" s="197" t="s">
        <v>73</v>
      </c>
      <c r="J57" s="136">
        <f t="shared" si="10"/>
        <v>9.472063110915391</v>
      </c>
      <c r="K57" s="136">
        <f t="shared" si="12"/>
        <v>16.637466269940216</v>
      </c>
      <c r="L57" s="136">
        <f t="shared" si="2"/>
        <v>5.0815968373292639</v>
      </c>
      <c r="M57" s="493"/>
      <c r="N57" s="479"/>
      <c r="O57" s="20"/>
      <c r="P57" s="20"/>
      <c r="Q57" s="20"/>
    </row>
    <row r="58" spans="1:17" s="8" customFormat="1" ht="157.5" customHeight="1" x14ac:dyDescent="0.5">
      <c r="A58" s="459"/>
      <c r="B58" s="503"/>
      <c r="C58" s="504"/>
      <c r="D58" s="248" t="s">
        <v>20</v>
      </c>
      <c r="E58" s="257">
        <v>55763.082160000005</v>
      </c>
      <c r="F58" s="257">
        <v>15128.76</v>
      </c>
      <c r="G58" s="257">
        <v>32540.614640000003</v>
      </c>
      <c r="H58" s="257">
        <v>20231.83785</v>
      </c>
      <c r="I58" s="143">
        <f t="shared" si="9"/>
        <v>5103.0778499999997</v>
      </c>
      <c r="J58" s="136">
        <f t="shared" si="10"/>
        <v>62.174110949737113</v>
      </c>
      <c r="K58" s="136">
        <f t="shared" si="12"/>
        <v>133.73097233348932</v>
      </c>
      <c r="L58" s="136">
        <f t="shared" si="2"/>
        <v>36.281778313381515</v>
      </c>
      <c r="M58" s="493"/>
      <c r="N58" s="479"/>
      <c r="O58" s="20"/>
      <c r="P58" s="20"/>
      <c r="Q58" s="20"/>
    </row>
    <row r="59" spans="1:17" s="8" customFormat="1" ht="225.75" customHeight="1" x14ac:dyDescent="0.5">
      <c r="A59" s="459"/>
      <c r="B59" s="503"/>
      <c r="C59" s="504"/>
      <c r="D59" s="252" t="s">
        <v>21</v>
      </c>
      <c r="E59" s="147">
        <v>0</v>
      </c>
      <c r="F59" s="147">
        <v>0</v>
      </c>
      <c r="G59" s="147">
        <v>0</v>
      </c>
      <c r="H59" s="147">
        <v>0</v>
      </c>
      <c r="I59" s="135">
        <v>0</v>
      </c>
      <c r="J59" s="136">
        <f t="shared" si="10"/>
        <v>0</v>
      </c>
      <c r="K59" s="136">
        <f t="shared" si="12"/>
        <v>0</v>
      </c>
      <c r="L59" s="136">
        <f t="shared" si="2"/>
        <v>0</v>
      </c>
      <c r="M59" s="493"/>
      <c r="N59" s="479"/>
      <c r="O59" s="20"/>
      <c r="P59" s="20"/>
      <c r="Q59" s="20"/>
    </row>
    <row r="60" spans="1:17" s="8" customFormat="1" ht="178.5" customHeight="1" x14ac:dyDescent="0.5">
      <c r="A60" s="459"/>
      <c r="B60" s="503"/>
      <c r="C60" s="504"/>
      <c r="D60" s="252" t="s">
        <v>22</v>
      </c>
      <c r="E60" s="147">
        <v>0</v>
      </c>
      <c r="F60" s="147">
        <v>0</v>
      </c>
      <c r="G60" s="147">
        <v>0</v>
      </c>
      <c r="H60" s="147">
        <v>0</v>
      </c>
      <c r="I60" s="135">
        <v>0</v>
      </c>
      <c r="J60" s="136">
        <f t="shared" si="10"/>
        <v>0</v>
      </c>
      <c r="K60" s="136">
        <f t="shared" si="12"/>
        <v>0</v>
      </c>
      <c r="L60" s="136">
        <f t="shared" si="2"/>
        <v>0</v>
      </c>
      <c r="M60" s="493"/>
      <c r="N60" s="479"/>
      <c r="O60" s="20"/>
      <c r="P60" s="20"/>
      <c r="Q60" s="20"/>
    </row>
    <row r="61" spans="1:17" s="8" customFormat="1" ht="162" customHeight="1" x14ac:dyDescent="0.5">
      <c r="A61" s="459"/>
      <c r="B61" s="503"/>
      <c r="C61" s="504"/>
      <c r="D61" s="253" t="s">
        <v>23</v>
      </c>
      <c r="E61" s="257">
        <v>53552.3</v>
      </c>
      <c r="F61" s="147">
        <v>0</v>
      </c>
      <c r="G61" s="147">
        <v>0</v>
      </c>
      <c r="H61" s="147">
        <v>0</v>
      </c>
      <c r="I61" s="135">
        <v>0</v>
      </c>
      <c r="J61" s="136">
        <f t="shared" si="10"/>
        <v>0</v>
      </c>
      <c r="K61" s="136">
        <f t="shared" si="12"/>
        <v>0</v>
      </c>
      <c r="L61" s="136">
        <f t="shared" si="2"/>
        <v>0</v>
      </c>
      <c r="M61" s="493"/>
      <c r="N61" s="479"/>
      <c r="O61" s="20"/>
      <c r="P61" s="20"/>
      <c r="Q61" s="20"/>
    </row>
    <row r="62" spans="1:17" s="8" customFormat="1" ht="131.25" customHeight="1" x14ac:dyDescent="0.5">
      <c r="A62" s="459"/>
      <c r="B62" s="503"/>
      <c r="C62" s="504"/>
      <c r="D62" s="255" t="s">
        <v>24</v>
      </c>
      <c r="E62" s="147">
        <v>0</v>
      </c>
      <c r="F62" s="147">
        <v>0</v>
      </c>
      <c r="G62" s="147">
        <v>0</v>
      </c>
      <c r="H62" s="147">
        <v>0</v>
      </c>
      <c r="I62" s="135">
        <v>0</v>
      </c>
      <c r="J62" s="136">
        <f t="shared" si="10"/>
        <v>0</v>
      </c>
      <c r="K62" s="136">
        <f t="shared" si="12"/>
        <v>0</v>
      </c>
      <c r="L62" s="136">
        <f t="shared" si="2"/>
        <v>0</v>
      </c>
      <c r="M62" s="493"/>
      <c r="N62" s="479"/>
      <c r="O62" s="20"/>
      <c r="P62" s="20"/>
      <c r="Q62" s="20"/>
    </row>
    <row r="63" spans="1:17" s="8" customFormat="1" ht="170.25" customHeight="1" x14ac:dyDescent="0.5">
      <c r="A63" s="459">
        <v>7</v>
      </c>
      <c r="B63" s="503" t="s">
        <v>80</v>
      </c>
      <c r="C63" s="504">
        <v>4</v>
      </c>
      <c r="D63" s="244" t="s">
        <v>17</v>
      </c>
      <c r="E63" s="132">
        <v>9213.6650000000009</v>
      </c>
      <c r="F63" s="132">
        <v>2627.3379999999997</v>
      </c>
      <c r="G63" s="132">
        <v>9799.2900000000009</v>
      </c>
      <c r="H63" s="132">
        <v>2936.6809799999996</v>
      </c>
      <c r="I63" s="133">
        <f t="shared" ref="I63:I71" si="13">H63-F63</f>
        <v>309.3429799999999</v>
      </c>
      <c r="J63" s="132">
        <f t="shared" si="10"/>
        <v>29.968303621997102</v>
      </c>
      <c r="K63" s="132" t="s">
        <v>73</v>
      </c>
      <c r="L63" s="132">
        <f t="shared" si="2"/>
        <v>31.873103482707471</v>
      </c>
      <c r="M63" s="509">
        <v>2</v>
      </c>
      <c r="N63" s="510" t="s">
        <v>36</v>
      </c>
      <c r="O63" s="20"/>
      <c r="P63" s="20"/>
      <c r="Q63" s="20"/>
    </row>
    <row r="64" spans="1:17" s="8" customFormat="1" ht="184.5" customHeight="1" x14ac:dyDescent="0.5">
      <c r="A64" s="459"/>
      <c r="B64" s="503"/>
      <c r="C64" s="504"/>
      <c r="D64" s="248" t="s">
        <v>18</v>
      </c>
      <c r="E64" s="134">
        <v>0</v>
      </c>
      <c r="F64" s="134">
        <v>0</v>
      </c>
      <c r="G64" s="134">
        <v>0</v>
      </c>
      <c r="H64" s="134">
        <v>0</v>
      </c>
      <c r="I64" s="135">
        <f t="shared" si="13"/>
        <v>0</v>
      </c>
      <c r="J64" s="136">
        <f t="shared" si="10"/>
        <v>0</v>
      </c>
      <c r="K64" s="136">
        <f t="shared" si="12"/>
        <v>0</v>
      </c>
      <c r="L64" s="136">
        <f t="shared" si="2"/>
        <v>0</v>
      </c>
      <c r="M64" s="509"/>
      <c r="N64" s="511"/>
      <c r="O64" s="20"/>
      <c r="P64" s="20"/>
      <c r="Q64" s="20"/>
    </row>
    <row r="65" spans="1:17" s="8" customFormat="1" ht="180" customHeight="1" x14ac:dyDescent="0.5">
      <c r="A65" s="459"/>
      <c r="B65" s="503"/>
      <c r="C65" s="504"/>
      <c r="D65" s="248" t="s">
        <v>19</v>
      </c>
      <c r="E65" s="224">
        <v>983.1</v>
      </c>
      <c r="F65" s="224">
        <v>222</v>
      </c>
      <c r="G65" s="224">
        <v>68.724999999999994</v>
      </c>
      <c r="H65" s="224">
        <v>68.724999999999994</v>
      </c>
      <c r="I65" s="138">
        <v>-24.009999999999991</v>
      </c>
      <c r="J65" s="136">
        <f t="shared" si="10"/>
        <v>100</v>
      </c>
      <c r="K65" s="136">
        <f t="shared" si="12"/>
        <v>30.957207207207205</v>
      </c>
      <c r="L65" s="136">
        <f t="shared" si="2"/>
        <v>6.9906418472179839</v>
      </c>
      <c r="M65" s="509"/>
      <c r="N65" s="511"/>
      <c r="O65" s="20"/>
      <c r="P65" s="20"/>
      <c r="Q65" s="20"/>
    </row>
    <row r="66" spans="1:17" s="8" customFormat="1" ht="171" customHeight="1" x14ac:dyDescent="0.5">
      <c r="A66" s="459"/>
      <c r="B66" s="503"/>
      <c r="C66" s="504"/>
      <c r="D66" s="248" t="s">
        <v>20</v>
      </c>
      <c r="E66" s="224">
        <v>8230.5650000000005</v>
      </c>
      <c r="F66" s="224">
        <v>2405.3379999999997</v>
      </c>
      <c r="G66" s="225">
        <v>9730.5650000000005</v>
      </c>
      <c r="H66" s="224">
        <v>2867.9559799999997</v>
      </c>
      <c r="I66" s="138">
        <v>-784.95046000000002</v>
      </c>
      <c r="J66" s="136">
        <f t="shared" si="10"/>
        <v>29.473684004988399</v>
      </c>
      <c r="K66" s="136" t="s">
        <v>73</v>
      </c>
      <c r="L66" s="136">
        <f t="shared" si="2"/>
        <v>34.845189607274833</v>
      </c>
      <c r="M66" s="509"/>
      <c r="N66" s="511"/>
      <c r="O66" s="20"/>
      <c r="P66" s="20"/>
      <c r="Q66" s="20"/>
    </row>
    <row r="67" spans="1:17" s="8" customFormat="1" ht="216.75" customHeight="1" x14ac:dyDescent="0.5">
      <c r="A67" s="459"/>
      <c r="B67" s="503"/>
      <c r="C67" s="504"/>
      <c r="D67" s="252" t="s">
        <v>21</v>
      </c>
      <c r="E67" s="137">
        <v>0</v>
      </c>
      <c r="F67" s="137">
        <v>0</v>
      </c>
      <c r="G67" s="137">
        <v>0</v>
      </c>
      <c r="H67" s="137">
        <v>0</v>
      </c>
      <c r="I67" s="135">
        <f t="shared" si="13"/>
        <v>0</v>
      </c>
      <c r="J67" s="136">
        <f t="shared" si="10"/>
        <v>0</v>
      </c>
      <c r="K67" s="136">
        <f t="shared" si="12"/>
        <v>0</v>
      </c>
      <c r="L67" s="136">
        <f t="shared" si="2"/>
        <v>0</v>
      </c>
      <c r="M67" s="509"/>
      <c r="N67" s="511"/>
      <c r="O67" s="20"/>
      <c r="P67" s="20"/>
      <c r="Q67" s="20"/>
    </row>
    <row r="68" spans="1:17" s="8" customFormat="1" ht="198.75" customHeight="1" x14ac:dyDescent="0.5">
      <c r="A68" s="459"/>
      <c r="B68" s="503"/>
      <c r="C68" s="504"/>
      <c r="D68" s="252" t="s">
        <v>22</v>
      </c>
      <c r="E68" s="137">
        <v>0</v>
      </c>
      <c r="F68" s="137">
        <v>0</v>
      </c>
      <c r="G68" s="137">
        <v>0</v>
      </c>
      <c r="H68" s="137">
        <v>0</v>
      </c>
      <c r="I68" s="135">
        <f t="shared" si="13"/>
        <v>0</v>
      </c>
      <c r="J68" s="136">
        <f t="shared" si="10"/>
        <v>0</v>
      </c>
      <c r="K68" s="136">
        <f t="shared" si="12"/>
        <v>0</v>
      </c>
      <c r="L68" s="136">
        <f t="shared" si="2"/>
        <v>0</v>
      </c>
      <c r="M68" s="509"/>
      <c r="N68" s="511"/>
      <c r="O68" s="20"/>
      <c r="P68" s="20"/>
      <c r="Q68" s="20"/>
    </row>
    <row r="69" spans="1:17" s="8" customFormat="1" ht="156" customHeight="1" x14ac:dyDescent="0.5">
      <c r="A69" s="459"/>
      <c r="B69" s="503"/>
      <c r="C69" s="504"/>
      <c r="D69" s="253" t="s">
        <v>23</v>
      </c>
      <c r="E69" s="137"/>
      <c r="F69" s="137">
        <v>0</v>
      </c>
      <c r="G69" s="137">
        <v>0</v>
      </c>
      <c r="H69" s="137">
        <v>0</v>
      </c>
      <c r="I69" s="140">
        <v>0</v>
      </c>
      <c r="J69" s="136">
        <f t="shared" si="10"/>
        <v>0</v>
      </c>
      <c r="K69" s="136">
        <f t="shared" si="12"/>
        <v>0</v>
      </c>
      <c r="L69" s="136">
        <f t="shared" si="2"/>
        <v>0</v>
      </c>
      <c r="M69" s="509"/>
      <c r="N69" s="511"/>
      <c r="O69" s="20"/>
      <c r="P69" s="20"/>
      <c r="Q69" s="20"/>
    </row>
    <row r="70" spans="1:17" s="8" customFormat="1" ht="131.25" customHeight="1" x14ac:dyDescent="0.5">
      <c r="A70" s="459"/>
      <c r="B70" s="503"/>
      <c r="C70" s="504"/>
      <c r="D70" s="255" t="s">
        <v>24</v>
      </c>
      <c r="E70" s="134">
        <v>0</v>
      </c>
      <c r="F70" s="134">
        <v>0</v>
      </c>
      <c r="G70" s="134">
        <v>0</v>
      </c>
      <c r="H70" s="134">
        <v>0</v>
      </c>
      <c r="I70" s="140">
        <f t="shared" si="13"/>
        <v>0</v>
      </c>
      <c r="J70" s="136">
        <f t="shared" si="10"/>
        <v>0</v>
      </c>
      <c r="K70" s="136">
        <f t="shared" si="12"/>
        <v>0</v>
      </c>
      <c r="L70" s="136">
        <f t="shared" si="2"/>
        <v>0</v>
      </c>
      <c r="M70" s="509"/>
      <c r="N70" s="511"/>
      <c r="O70" s="20"/>
      <c r="P70" s="20"/>
      <c r="Q70" s="20"/>
    </row>
    <row r="71" spans="1:17" s="8" customFormat="1" ht="212.25" customHeight="1" x14ac:dyDescent="0.5">
      <c r="A71" s="459">
        <v>8</v>
      </c>
      <c r="B71" s="503" t="s">
        <v>37</v>
      </c>
      <c r="C71" s="504">
        <v>13</v>
      </c>
      <c r="D71" s="244" t="s">
        <v>17</v>
      </c>
      <c r="E71" s="132">
        <v>2128224.3588700001</v>
      </c>
      <c r="F71" s="132">
        <v>1766.3950199999999</v>
      </c>
      <c r="G71" s="132">
        <v>230783.29996</v>
      </c>
      <c r="H71" s="132">
        <v>8467.6356000000014</v>
      </c>
      <c r="I71" s="132">
        <f t="shared" si="13"/>
        <v>6701.2405800000015</v>
      </c>
      <c r="J71" s="132">
        <f t="shared" si="10"/>
        <v>3.6690850687496175</v>
      </c>
      <c r="K71" s="132">
        <f t="shared" si="12"/>
        <v>479.37383790857842</v>
      </c>
      <c r="L71" s="132">
        <f t="shared" ref="L71:L134" si="14">IF(H71=0,0,H71/E71*100)</f>
        <v>0.39787325827320053</v>
      </c>
      <c r="M71" s="493">
        <v>6</v>
      </c>
      <c r="N71" s="507" t="s">
        <v>63</v>
      </c>
      <c r="O71" s="20"/>
      <c r="P71" s="20"/>
      <c r="Q71" s="20"/>
    </row>
    <row r="72" spans="1:17" s="8" customFormat="1" ht="174" customHeight="1" x14ac:dyDescent="0.5">
      <c r="A72" s="459"/>
      <c r="B72" s="503"/>
      <c r="C72" s="504"/>
      <c r="D72" s="248" t="s">
        <v>18</v>
      </c>
      <c r="E72" s="211">
        <v>13359.4</v>
      </c>
      <c r="F72" s="212">
        <v>0</v>
      </c>
      <c r="G72" s="212">
        <v>0</v>
      </c>
      <c r="H72" s="212">
        <v>0</v>
      </c>
      <c r="I72" s="216">
        <v>0</v>
      </c>
      <c r="J72" s="136">
        <f t="shared" si="10"/>
        <v>0</v>
      </c>
      <c r="K72" s="136">
        <f t="shared" si="12"/>
        <v>0</v>
      </c>
      <c r="L72" s="136">
        <f t="shared" si="14"/>
        <v>0</v>
      </c>
      <c r="M72" s="493"/>
      <c r="N72" s="508"/>
      <c r="O72" s="20"/>
      <c r="P72" s="20"/>
      <c r="Q72" s="20"/>
    </row>
    <row r="73" spans="1:17" s="8" customFormat="1" ht="177.75" customHeight="1" x14ac:dyDescent="0.5">
      <c r="A73" s="459"/>
      <c r="B73" s="503"/>
      <c r="C73" s="504"/>
      <c r="D73" s="248" t="s">
        <v>19</v>
      </c>
      <c r="E73" s="211">
        <v>822000.39999999991</v>
      </c>
      <c r="F73" s="212">
        <v>883.67211780000002</v>
      </c>
      <c r="G73" s="212">
        <v>4831.8100000000004</v>
      </c>
      <c r="H73" s="212">
        <v>4831.8100000000004</v>
      </c>
      <c r="I73" s="216">
        <v>0</v>
      </c>
      <c r="J73" s="136">
        <f t="shared" si="10"/>
        <v>100</v>
      </c>
      <c r="K73" s="136">
        <f t="shared" si="12"/>
        <v>546.78764925041742</v>
      </c>
      <c r="L73" s="136">
        <f t="shared" si="14"/>
        <v>0.58781114948362567</v>
      </c>
      <c r="M73" s="493"/>
      <c r="N73" s="508"/>
      <c r="O73" s="20"/>
      <c r="P73" s="20"/>
      <c r="Q73" s="20"/>
    </row>
    <row r="74" spans="1:17" s="8" customFormat="1" ht="195" customHeight="1" x14ac:dyDescent="0.5">
      <c r="A74" s="459"/>
      <c r="B74" s="503"/>
      <c r="C74" s="504"/>
      <c r="D74" s="248" t="s">
        <v>20</v>
      </c>
      <c r="E74" s="213">
        <v>119809.82802</v>
      </c>
      <c r="F74" s="212">
        <v>882.72290220000002</v>
      </c>
      <c r="G74" s="214">
        <v>225951.48996000001</v>
      </c>
      <c r="H74" s="212">
        <v>3635.8256000000001</v>
      </c>
      <c r="I74" s="216">
        <v>0</v>
      </c>
      <c r="J74" s="136">
        <f t="shared" si="10"/>
        <v>1.6091177803888999</v>
      </c>
      <c r="K74" s="136">
        <f t="shared" si="12"/>
        <v>411.88753468823273</v>
      </c>
      <c r="L74" s="136">
        <f t="shared" si="14"/>
        <v>3.0346639003547082</v>
      </c>
      <c r="M74" s="493"/>
      <c r="N74" s="508"/>
      <c r="O74" s="20"/>
      <c r="P74" s="20"/>
      <c r="Q74" s="20"/>
    </row>
    <row r="75" spans="1:17" s="8" customFormat="1" ht="248.25" customHeight="1" x14ac:dyDescent="0.5">
      <c r="A75" s="459"/>
      <c r="B75" s="503"/>
      <c r="C75" s="504"/>
      <c r="D75" s="252" t="s">
        <v>21</v>
      </c>
      <c r="E75" s="215">
        <v>0</v>
      </c>
      <c r="F75" s="215">
        <v>0</v>
      </c>
      <c r="G75" s="215">
        <v>0</v>
      </c>
      <c r="H75" s="215">
        <v>0</v>
      </c>
      <c r="I75" s="216">
        <v>0</v>
      </c>
      <c r="J75" s="136">
        <v>0</v>
      </c>
      <c r="K75" s="136">
        <f t="shared" si="12"/>
        <v>0</v>
      </c>
      <c r="L75" s="136">
        <f t="shared" si="14"/>
        <v>0</v>
      </c>
      <c r="M75" s="493"/>
      <c r="N75" s="508"/>
      <c r="O75" s="20"/>
      <c r="P75" s="20"/>
      <c r="Q75" s="20"/>
    </row>
    <row r="76" spans="1:17" s="8" customFormat="1" ht="168.75" customHeight="1" x14ac:dyDescent="0.5">
      <c r="A76" s="459"/>
      <c r="B76" s="503"/>
      <c r="C76" s="504"/>
      <c r="D76" s="252" t="s">
        <v>22</v>
      </c>
      <c r="E76" s="215">
        <v>0</v>
      </c>
      <c r="F76" s="215">
        <v>0</v>
      </c>
      <c r="G76" s="215">
        <v>0</v>
      </c>
      <c r="H76" s="215">
        <v>0</v>
      </c>
      <c r="I76" s="216">
        <v>0</v>
      </c>
      <c r="J76" s="136">
        <f t="shared" si="10"/>
        <v>0</v>
      </c>
      <c r="K76" s="136">
        <f t="shared" si="12"/>
        <v>0</v>
      </c>
      <c r="L76" s="136">
        <f t="shared" si="14"/>
        <v>0</v>
      </c>
      <c r="M76" s="493"/>
      <c r="N76" s="508"/>
      <c r="O76" s="20"/>
      <c r="P76" s="20"/>
      <c r="Q76" s="20"/>
    </row>
    <row r="77" spans="1:17" s="8" customFormat="1" ht="155.25" customHeight="1" x14ac:dyDescent="0.5">
      <c r="A77" s="459"/>
      <c r="B77" s="503"/>
      <c r="C77" s="504"/>
      <c r="D77" s="253" t="s">
        <v>23</v>
      </c>
      <c r="E77" s="215">
        <v>1173054.7308500002</v>
      </c>
      <c r="F77" s="215">
        <v>0</v>
      </c>
      <c r="G77" s="215">
        <v>0</v>
      </c>
      <c r="H77" s="215">
        <v>0</v>
      </c>
      <c r="I77" s="216">
        <v>0</v>
      </c>
      <c r="J77" s="136">
        <v>0</v>
      </c>
      <c r="K77" s="136">
        <f t="shared" si="12"/>
        <v>0</v>
      </c>
      <c r="L77" s="136">
        <f t="shared" si="14"/>
        <v>0</v>
      </c>
      <c r="M77" s="493"/>
      <c r="N77" s="508"/>
      <c r="O77" s="20"/>
      <c r="P77" s="20"/>
      <c r="Q77" s="20"/>
    </row>
    <row r="78" spans="1:17" s="8" customFormat="1" ht="133.5" customHeight="1" x14ac:dyDescent="0.5">
      <c r="A78" s="459"/>
      <c r="B78" s="503"/>
      <c r="C78" s="504"/>
      <c r="D78" s="255" t="s">
        <v>24</v>
      </c>
      <c r="E78" s="216">
        <v>0</v>
      </c>
      <c r="F78" s="216">
        <v>0</v>
      </c>
      <c r="G78" s="216">
        <v>0</v>
      </c>
      <c r="H78" s="216">
        <v>0</v>
      </c>
      <c r="I78" s="258">
        <v>0</v>
      </c>
      <c r="J78" s="136">
        <v>0</v>
      </c>
      <c r="K78" s="136">
        <v>0</v>
      </c>
      <c r="L78" s="136">
        <f t="shared" si="14"/>
        <v>0</v>
      </c>
      <c r="M78" s="493"/>
      <c r="N78" s="508"/>
      <c r="O78" s="20"/>
      <c r="P78" s="20"/>
      <c r="Q78" s="20"/>
    </row>
    <row r="79" spans="1:17" s="8" customFormat="1" ht="181.5" customHeight="1" x14ac:dyDescent="0.5">
      <c r="A79" s="459">
        <v>9</v>
      </c>
      <c r="B79" s="503" t="s">
        <v>38</v>
      </c>
      <c r="C79" s="504">
        <v>15</v>
      </c>
      <c r="D79" s="244" t="s">
        <v>17</v>
      </c>
      <c r="E79" s="132">
        <f>E80+E81+E82+E83+E85</f>
        <v>481562.08711000002</v>
      </c>
      <c r="F79" s="132">
        <f>F80+F81+F82+F83+F85</f>
        <v>37557.003500000006</v>
      </c>
      <c r="G79" s="132">
        <f>G80+G81+G82+G83+G85</f>
        <v>180764.78365</v>
      </c>
      <c r="H79" s="132">
        <f>H80+H81+H82+H83+H85</f>
        <v>42168.284770000006</v>
      </c>
      <c r="I79" s="168">
        <f>H79-F79</f>
        <v>4611.2812699999995</v>
      </c>
      <c r="J79" s="132">
        <f t="shared" ref="J79" si="15">IF(H79=0, ,H79/G79*100)</f>
        <v>23.327710142727241</v>
      </c>
      <c r="K79" s="132">
        <f t="shared" ref="K79:K128" si="16">IF(H79=0,0,H79/F79*100)</f>
        <v>112.2780862163298</v>
      </c>
      <c r="L79" s="132">
        <f t="shared" si="14"/>
        <v>8.7565624243936355</v>
      </c>
      <c r="M79" s="462">
        <v>14</v>
      </c>
      <c r="N79" s="507" t="s">
        <v>39</v>
      </c>
      <c r="O79" s="20"/>
      <c r="P79" s="20"/>
      <c r="Q79" s="20"/>
    </row>
    <row r="80" spans="1:17" s="8" customFormat="1" ht="155.25" customHeight="1" x14ac:dyDescent="0.5">
      <c r="A80" s="459"/>
      <c r="B80" s="503"/>
      <c r="C80" s="504"/>
      <c r="D80" s="248" t="s">
        <v>18</v>
      </c>
      <c r="E80" s="259">
        <v>2253.4</v>
      </c>
      <c r="F80" s="260">
        <v>0</v>
      </c>
      <c r="G80" s="260">
        <v>0</v>
      </c>
      <c r="H80" s="260">
        <v>0</v>
      </c>
      <c r="I80" s="140">
        <f>H80-F80</f>
        <v>0</v>
      </c>
      <c r="J80" s="136">
        <f>IF(H80=0, ,H80/G80*100)</f>
        <v>0</v>
      </c>
      <c r="K80" s="136">
        <f t="shared" si="16"/>
        <v>0</v>
      </c>
      <c r="L80" s="136">
        <f t="shared" si="14"/>
        <v>0</v>
      </c>
      <c r="M80" s="462"/>
      <c r="N80" s="508"/>
      <c r="O80" s="21"/>
      <c r="P80" s="20"/>
      <c r="Q80" s="20"/>
    </row>
    <row r="81" spans="1:17" s="8" customFormat="1" ht="173.25" customHeight="1" x14ac:dyDescent="0.5">
      <c r="A81" s="459"/>
      <c r="B81" s="503"/>
      <c r="C81" s="504"/>
      <c r="D81" s="248" t="s">
        <v>19</v>
      </c>
      <c r="E81" s="259">
        <v>17968.400000000001</v>
      </c>
      <c r="F81" s="260">
        <v>0</v>
      </c>
      <c r="G81" s="260">
        <v>0</v>
      </c>
      <c r="H81" s="260">
        <v>0</v>
      </c>
      <c r="I81" s="164">
        <f t="shared" ref="I81:I82" si="17">H81-F81</f>
        <v>0</v>
      </c>
      <c r="J81" s="136">
        <f t="shared" ref="J81:J82" si="18">IF(H81=0, ,H81/G81*100)</f>
        <v>0</v>
      </c>
      <c r="K81" s="136">
        <f t="shared" si="16"/>
        <v>0</v>
      </c>
      <c r="L81" s="136">
        <f t="shared" si="14"/>
        <v>0</v>
      </c>
      <c r="M81" s="462"/>
      <c r="N81" s="508"/>
      <c r="O81" s="20"/>
      <c r="P81" s="20"/>
      <c r="Q81" s="20"/>
    </row>
    <row r="82" spans="1:17" s="8" customFormat="1" ht="173.25" customHeight="1" x14ac:dyDescent="0.5">
      <c r="A82" s="459"/>
      <c r="B82" s="503"/>
      <c r="C82" s="504"/>
      <c r="D82" s="248" t="s">
        <v>20</v>
      </c>
      <c r="E82" s="259">
        <v>192691.12562999999</v>
      </c>
      <c r="F82" s="259">
        <v>37557.003500000006</v>
      </c>
      <c r="G82" s="259">
        <v>180764.78365</v>
      </c>
      <c r="H82" s="259">
        <v>42168.284770000006</v>
      </c>
      <c r="I82" s="164">
        <f t="shared" si="17"/>
        <v>4611.2812699999995</v>
      </c>
      <c r="J82" s="136">
        <f t="shared" si="18"/>
        <v>23.327710142727241</v>
      </c>
      <c r="K82" s="136">
        <f t="shared" si="16"/>
        <v>112.2780862163298</v>
      </c>
      <c r="L82" s="136">
        <f t="shared" si="14"/>
        <v>21.883874844849029</v>
      </c>
      <c r="M82" s="462"/>
      <c r="N82" s="508"/>
      <c r="O82" s="20"/>
      <c r="P82" s="20"/>
      <c r="Q82" s="20"/>
    </row>
    <row r="83" spans="1:17" s="8" customFormat="1" ht="207.75" customHeight="1" x14ac:dyDescent="0.5">
      <c r="A83" s="459"/>
      <c r="B83" s="503"/>
      <c r="C83" s="504"/>
      <c r="D83" s="252" t="s">
        <v>21</v>
      </c>
      <c r="E83" s="259">
        <v>0</v>
      </c>
      <c r="F83" s="260">
        <v>0</v>
      </c>
      <c r="G83" s="260">
        <v>0</v>
      </c>
      <c r="H83" s="260">
        <v>0</v>
      </c>
      <c r="I83" s="140">
        <f>H83-F83</f>
        <v>0</v>
      </c>
      <c r="J83" s="136">
        <f>IF(H83=0, ,H83/G83*100)</f>
        <v>0</v>
      </c>
      <c r="K83" s="136">
        <f>IF(H83=0,0,H83/F83*100)</f>
        <v>0</v>
      </c>
      <c r="L83" s="136">
        <f>IF(H83=0,0,H83/E83*100)</f>
        <v>0</v>
      </c>
      <c r="M83" s="462"/>
      <c r="N83" s="508"/>
      <c r="O83" s="20"/>
      <c r="P83" s="20"/>
      <c r="Q83" s="20"/>
    </row>
    <row r="84" spans="1:17" s="8" customFormat="1" ht="188.25" customHeight="1" x14ac:dyDescent="0.5">
      <c r="A84" s="459"/>
      <c r="B84" s="503"/>
      <c r="C84" s="504"/>
      <c r="D84" s="252" t="s">
        <v>22</v>
      </c>
      <c r="E84" s="259">
        <v>19734.301579999999</v>
      </c>
      <c r="F84" s="260">
        <v>0</v>
      </c>
      <c r="G84" s="260">
        <v>19734.335579999999</v>
      </c>
      <c r="H84" s="260">
        <v>10</v>
      </c>
      <c r="I84" s="140">
        <f>H84-F84</f>
        <v>10</v>
      </c>
      <c r="J84" s="136">
        <f>IF(H84=0, ,H84/G84*100)</f>
        <v>5.067310201279146E-2</v>
      </c>
      <c r="K84" s="136">
        <v>0</v>
      </c>
      <c r="L84" s="136">
        <f>IF(H84=0,0,H84/E84*100)</f>
        <v>5.0673189316892971E-2</v>
      </c>
      <c r="M84" s="462"/>
      <c r="N84" s="508"/>
      <c r="O84" s="20"/>
      <c r="P84" s="20"/>
      <c r="Q84" s="20"/>
    </row>
    <row r="85" spans="1:17" s="8" customFormat="1" ht="186.75" customHeight="1" x14ac:dyDescent="0.5">
      <c r="A85" s="459"/>
      <c r="B85" s="503"/>
      <c r="C85" s="504"/>
      <c r="D85" s="253" t="s">
        <v>23</v>
      </c>
      <c r="E85" s="259">
        <v>268649.16148000001</v>
      </c>
      <c r="F85" s="260">
        <v>0</v>
      </c>
      <c r="G85" s="260">
        <v>0</v>
      </c>
      <c r="H85" s="260">
        <v>0</v>
      </c>
      <c r="I85" s="135">
        <v>0</v>
      </c>
      <c r="J85" s="136">
        <v>0</v>
      </c>
      <c r="K85" s="136">
        <f>IF(H85=0,0,H85/F85*100)</f>
        <v>0</v>
      </c>
      <c r="L85" s="136">
        <f>IF(H85=0,0,H85/E85*100)</f>
        <v>0</v>
      </c>
      <c r="M85" s="462"/>
      <c r="N85" s="508"/>
      <c r="O85" s="20"/>
      <c r="P85" s="20"/>
      <c r="Q85" s="20"/>
    </row>
    <row r="86" spans="1:17" s="8" customFormat="1" ht="133.5" customHeight="1" x14ac:dyDescent="0.5">
      <c r="A86" s="459"/>
      <c r="B86" s="503"/>
      <c r="C86" s="504"/>
      <c r="D86" s="255" t="s">
        <v>24</v>
      </c>
      <c r="E86" s="134">
        <v>0</v>
      </c>
      <c r="F86" s="134">
        <v>0</v>
      </c>
      <c r="G86" s="134">
        <v>0</v>
      </c>
      <c r="H86" s="134" t="s">
        <v>78</v>
      </c>
      <c r="I86" s="135">
        <v>0</v>
      </c>
      <c r="J86" s="136">
        <v>0</v>
      </c>
      <c r="K86" s="136">
        <v>0</v>
      </c>
      <c r="L86" s="136">
        <v>0</v>
      </c>
      <c r="M86" s="462"/>
      <c r="N86" s="508"/>
      <c r="O86" s="20"/>
      <c r="P86" s="20"/>
      <c r="Q86" s="20"/>
    </row>
    <row r="87" spans="1:17" s="8" customFormat="1" ht="186" customHeight="1" x14ac:dyDescent="0.5">
      <c r="A87" s="459">
        <v>10</v>
      </c>
      <c r="B87" s="512" t="s">
        <v>40</v>
      </c>
      <c r="C87" s="513">
        <v>4</v>
      </c>
      <c r="D87" s="244" t="s">
        <v>17</v>
      </c>
      <c r="E87" s="132">
        <f>E88+E89+E90+E93+E91</f>
        <v>2109.6000000000004</v>
      </c>
      <c r="F87" s="132">
        <f>F88+F89+F90+F93+F91</f>
        <v>428.56</v>
      </c>
      <c r="G87" s="132">
        <f>G88+G89+G90+G93+G91</f>
        <v>658.46910000000003</v>
      </c>
      <c r="H87" s="132">
        <f>H88+H89+H90+H93+H91</f>
        <v>404.99142999999998</v>
      </c>
      <c r="I87" s="133">
        <f t="shared" ref="I87:I130" si="19">H87-F87</f>
        <v>-23.568570000000022</v>
      </c>
      <c r="J87" s="132">
        <f t="shared" ref="J87:J139" si="20">IF(H87=0, ,H87/G87*100)</f>
        <v>61.505001525508177</v>
      </c>
      <c r="K87" s="132">
        <f t="shared" si="16"/>
        <v>94.500520347209246</v>
      </c>
      <c r="L87" s="132">
        <f t="shared" si="14"/>
        <v>19.197545980280616</v>
      </c>
      <c r="M87" s="462">
        <v>5</v>
      </c>
      <c r="N87" s="507" t="s">
        <v>41</v>
      </c>
      <c r="O87" s="20"/>
      <c r="P87" s="20"/>
      <c r="Q87" s="20"/>
    </row>
    <row r="88" spans="1:17" s="8" customFormat="1" ht="194.25" customHeight="1" x14ac:dyDescent="0.5">
      <c r="A88" s="459"/>
      <c r="B88" s="512"/>
      <c r="C88" s="513"/>
      <c r="D88" s="248" t="s">
        <v>18</v>
      </c>
      <c r="E88" s="183">
        <v>3.4</v>
      </c>
      <c r="F88" s="183">
        <v>2.15</v>
      </c>
      <c r="G88" s="183">
        <v>1.8880999999999999</v>
      </c>
      <c r="H88" s="183">
        <v>1.881</v>
      </c>
      <c r="I88" s="192">
        <f t="shared" si="19"/>
        <v>-0.26899999999999991</v>
      </c>
      <c r="J88" s="136">
        <f t="shared" si="20"/>
        <v>99.623960595307466</v>
      </c>
      <c r="K88" s="136">
        <f t="shared" si="16"/>
        <v>87.488372093023258</v>
      </c>
      <c r="L88" s="136">
        <f t="shared" si="14"/>
        <v>55.323529411764703</v>
      </c>
      <c r="M88" s="462"/>
      <c r="N88" s="508"/>
      <c r="O88" s="20"/>
      <c r="P88" s="20"/>
      <c r="Q88" s="20"/>
    </row>
    <row r="89" spans="1:17" s="8" customFormat="1" ht="194.25" customHeight="1" x14ac:dyDescent="0.5">
      <c r="A89" s="459"/>
      <c r="B89" s="512"/>
      <c r="C89" s="513"/>
      <c r="D89" s="248" t="s">
        <v>19</v>
      </c>
      <c r="E89" s="183">
        <v>1816.2</v>
      </c>
      <c r="F89" s="183">
        <v>366.41</v>
      </c>
      <c r="G89" s="183">
        <v>366.58100000000002</v>
      </c>
      <c r="H89" s="183">
        <v>343.11043000000001</v>
      </c>
      <c r="I89" s="140">
        <f t="shared" si="19"/>
        <v>-23.299570000000017</v>
      </c>
      <c r="J89" s="136">
        <f t="shared" si="20"/>
        <v>93.597439583611802</v>
      </c>
      <c r="K89" s="136">
        <f t="shared" si="16"/>
        <v>93.641120602603635</v>
      </c>
      <c r="L89" s="136">
        <f t="shared" si="14"/>
        <v>18.891665565466358</v>
      </c>
      <c r="M89" s="462"/>
      <c r="N89" s="508"/>
      <c r="O89" s="20"/>
      <c r="P89" s="20"/>
      <c r="Q89" s="20"/>
    </row>
    <row r="90" spans="1:17" s="8" customFormat="1" ht="159" customHeight="1" x14ac:dyDescent="0.5">
      <c r="A90" s="459"/>
      <c r="B90" s="512"/>
      <c r="C90" s="513"/>
      <c r="D90" s="248" t="s">
        <v>20</v>
      </c>
      <c r="E90" s="183">
        <v>290</v>
      </c>
      <c r="F90" s="183">
        <v>60</v>
      </c>
      <c r="G90" s="183">
        <v>290</v>
      </c>
      <c r="H90" s="183">
        <v>60</v>
      </c>
      <c r="I90" s="140">
        <f t="shared" si="19"/>
        <v>0</v>
      </c>
      <c r="J90" s="136">
        <f t="shared" si="20"/>
        <v>20.689655172413794</v>
      </c>
      <c r="K90" s="136">
        <f t="shared" si="16"/>
        <v>100</v>
      </c>
      <c r="L90" s="136">
        <f t="shared" si="14"/>
        <v>20.689655172413794</v>
      </c>
      <c r="M90" s="462"/>
      <c r="N90" s="508"/>
      <c r="O90" s="20"/>
      <c r="P90" s="20"/>
      <c r="Q90" s="20"/>
    </row>
    <row r="91" spans="1:17" s="8" customFormat="1" ht="228.75" customHeight="1" x14ac:dyDescent="0.5">
      <c r="A91" s="459"/>
      <c r="B91" s="512"/>
      <c r="C91" s="513"/>
      <c r="D91" s="252" t="s">
        <v>21</v>
      </c>
      <c r="E91" s="183">
        <v>0</v>
      </c>
      <c r="F91" s="183">
        <v>0</v>
      </c>
      <c r="G91" s="183">
        <v>0</v>
      </c>
      <c r="H91" s="183">
        <v>0</v>
      </c>
      <c r="I91" s="140">
        <f t="shared" si="19"/>
        <v>0</v>
      </c>
      <c r="J91" s="136">
        <f t="shared" si="20"/>
        <v>0</v>
      </c>
      <c r="K91" s="136">
        <f t="shared" si="16"/>
        <v>0</v>
      </c>
      <c r="L91" s="136">
        <f t="shared" si="14"/>
        <v>0</v>
      </c>
      <c r="M91" s="462"/>
      <c r="N91" s="508"/>
      <c r="O91" s="20"/>
      <c r="P91" s="20"/>
      <c r="Q91" s="20"/>
    </row>
    <row r="92" spans="1:17" s="8" customFormat="1" ht="232.5" customHeight="1" x14ac:dyDescent="0.5">
      <c r="A92" s="459"/>
      <c r="B92" s="512"/>
      <c r="C92" s="513"/>
      <c r="D92" s="252" t="s">
        <v>22</v>
      </c>
      <c r="E92" s="183">
        <v>74.900000000000006</v>
      </c>
      <c r="F92" s="183">
        <v>0</v>
      </c>
      <c r="G92" s="183">
        <v>0</v>
      </c>
      <c r="H92" s="183">
        <v>0</v>
      </c>
      <c r="I92" s="140">
        <f t="shared" si="19"/>
        <v>0</v>
      </c>
      <c r="J92" s="136">
        <f t="shared" si="20"/>
        <v>0</v>
      </c>
      <c r="K92" s="136">
        <v>0</v>
      </c>
      <c r="L92" s="136">
        <f t="shared" si="14"/>
        <v>0</v>
      </c>
      <c r="M92" s="462"/>
      <c r="N92" s="508"/>
      <c r="O92" s="20"/>
      <c r="P92" s="20"/>
      <c r="Q92" s="20"/>
    </row>
    <row r="93" spans="1:17" s="8" customFormat="1" ht="128.25" customHeight="1" x14ac:dyDescent="0.5">
      <c r="A93" s="459"/>
      <c r="B93" s="512"/>
      <c r="C93" s="513"/>
      <c r="D93" s="253" t="s">
        <v>23</v>
      </c>
      <c r="E93" s="258">
        <v>0</v>
      </c>
      <c r="F93" s="163">
        <v>0</v>
      </c>
      <c r="G93" s="163">
        <v>0</v>
      </c>
      <c r="H93" s="163">
        <v>0</v>
      </c>
      <c r="I93" s="140">
        <f t="shared" si="19"/>
        <v>0</v>
      </c>
      <c r="J93" s="136">
        <f t="shared" si="20"/>
        <v>0</v>
      </c>
      <c r="K93" s="136">
        <f t="shared" si="16"/>
        <v>0</v>
      </c>
      <c r="L93" s="136">
        <f t="shared" si="14"/>
        <v>0</v>
      </c>
      <c r="M93" s="462"/>
      <c r="N93" s="508"/>
      <c r="O93" s="20"/>
      <c r="P93" s="20"/>
      <c r="Q93" s="20"/>
    </row>
    <row r="94" spans="1:17" s="8" customFormat="1" ht="128.25" customHeight="1" x14ac:dyDescent="0.5">
      <c r="A94" s="459"/>
      <c r="B94" s="512"/>
      <c r="C94" s="513"/>
      <c r="D94" s="255" t="s">
        <v>24</v>
      </c>
      <c r="E94" s="163">
        <v>0</v>
      </c>
      <c r="F94" s="163">
        <v>0</v>
      </c>
      <c r="G94" s="163">
        <v>0</v>
      </c>
      <c r="H94" s="163">
        <v>0</v>
      </c>
      <c r="I94" s="135">
        <f t="shared" si="19"/>
        <v>0</v>
      </c>
      <c r="J94" s="136">
        <f t="shared" si="20"/>
        <v>0</v>
      </c>
      <c r="K94" s="136">
        <f t="shared" si="16"/>
        <v>0</v>
      </c>
      <c r="L94" s="136">
        <f t="shared" si="14"/>
        <v>0</v>
      </c>
      <c r="M94" s="462"/>
      <c r="N94" s="508"/>
      <c r="O94" s="20"/>
      <c r="P94" s="20"/>
      <c r="Q94" s="20"/>
    </row>
    <row r="95" spans="1:17" s="8" customFormat="1" ht="177.75" customHeight="1" x14ac:dyDescent="0.5">
      <c r="A95" s="459">
        <v>11</v>
      </c>
      <c r="B95" s="512" t="s">
        <v>42</v>
      </c>
      <c r="C95" s="513">
        <v>6</v>
      </c>
      <c r="D95" s="244" t="s">
        <v>17</v>
      </c>
      <c r="E95" s="132">
        <f>E96+E97+E98+E101+E99</f>
        <v>44279.716599999992</v>
      </c>
      <c r="F95" s="132">
        <f t="shared" ref="F95:G95" si="21">F96+F97+F98+F101+F99</f>
        <v>7044.5</v>
      </c>
      <c r="G95" s="132">
        <f t="shared" si="21"/>
        <v>33481.246599999999</v>
      </c>
      <c r="H95" s="132">
        <f>H96+H97+H98+H101+H99</f>
        <v>6551.2299799999992</v>
      </c>
      <c r="I95" s="133">
        <f t="shared" si="19"/>
        <v>-493.27002000000084</v>
      </c>
      <c r="J95" s="132">
        <f t="shared" si="20"/>
        <v>19.56686397692253</v>
      </c>
      <c r="K95" s="132">
        <f t="shared" si="16"/>
        <v>92.997799417985647</v>
      </c>
      <c r="L95" s="132">
        <f t="shared" si="14"/>
        <v>14.795103679593108</v>
      </c>
      <c r="M95" s="462">
        <v>6</v>
      </c>
      <c r="N95" s="474" t="s">
        <v>69</v>
      </c>
      <c r="O95" s="20"/>
      <c r="P95" s="20"/>
      <c r="Q95" s="20"/>
    </row>
    <row r="96" spans="1:17" s="8" customFormat="1" ht="163.5" customHeight="1" x14ac:dyDescent="0.5">
      <c r="A96" s="459"/>
      <c r="B96" s="512"/>
      <c r="C96" s="513"/>
      <c r="D96" s="248" t="s">
        <v>18</v>
      </c>
      <c r="E96" s="134">
        <v>0</v>
      </c>
      <c r="F96" s="134">
        <v>0</v>
      </c>
      <c r="G96" s="134">
        <v>0</v>
      </c>
      <c r="H96" s="134">
        <v>0</v>
      </c>
      <c r="I96" s="135">
        <f t="shared" si="19"/>
        <v>0</v>
      </c>
      <c r="J96" s="136">
        <f t="shared" si="20"/>
        <v>0</v>
      </c>
      <c r="K96" s="136">
        <f t="shared" si="16"/>
        <v>0</v>
      </c>
      <c r="L96" s="136">
        <f t="shared" si="14"/>
        <v>0</v>
      </c>
      <c r="M96" s="462"/>
      <c r="N96" s="474"/>
      <c r="O96" s="20"/>
      <c r="P96" s="20"/>
      <c r="Q96" s="20"/>
    </row>
    <row r="97" spans="1:17" s="8" customFormat="1" ht="154.5" customHeight="1" x14ac:dyDescent="0.5">
      <c r="A97" s="459"/>
      <c r="B97" s="512"/>
      <c r="C97" s="513"/>
      <c r="D97" s="248" t="s">
        <v>19</v>
      </c>
      <c r="E97" s="261">
        <v>0</v>
      </c>
      <c r="F97" s="262">
        <v>0</v>
      </c>
      <c r="G97" s="261">
        <v>0</v>
      </c>
      <c r="H97" s="134">
        <v>0</v>
      </c>
      <c r="I97" s="140">
        <f t="shared" si="19"/>
        <v>0</v>
      </c>
      <c r="J97" s="136">
        <f t="shared" si="20"/>
        <v>0</v>
      </c>
      <c r="K97" s="136">
        <f t="shared" si="16"/>
        <v>0</v>
      </c>
      <c r="L97" s="136">
        <f t="shared" si="14"/>
        <v>0</v>
      </c>
      <c r="M97" s="462"/>
      <c r="N97" s="474"/>
      <c r="O97" s="20"/>
      <c r="P97" s="20"/>
      <c r="Q97" s="20"/>
    </row>
    <row r="98" spans="1:17" s="8" customFormat="1" ht="172.5" customHeight="1" x14ac:dyDescent="0.5">
      <c r="A98" s="459"/>
      <c r="B98" s="512"/>
      <c r="C98" s="513"/>
      <c r="D98" s="248" t="s">
        <v>20</v>
      </c>
      <c r="E98" s="142">
        <v>30779.716599999992</v>
      </c>
      <c r="F98" s="142">
        <v>7044.5</v>
      </c>
      <c r="G98" s="142">
        <v>33481.246599999999</v>
      </c>
      <c r="H98" s="142">
        <v>6551.2299799999992</v>
      </c>
      <c r="I98" s="140">
        <f t="shared" si="19"/>
        <v>-493.27002000000084</v>
      </c>
      <c r="J98" s="136">
        <f t="shared" si="20"/>
        <v>19.56686397692253</v>
      </c>
      <c r="K98" s="136">
        <f t="shared" si="16"/>
        <v>92.997799417985647</v>
      </c>
      <c r="L98" s="136">
        <f t="shared" si="14"/>
        <v>21.284243988133408</v>
      </c>
      <c r="M98" s="462"/>
      <c r="N98" s="474"/>
      <c r="O98" s="20"/>
      <c r="P98" s="20"/>
      <c r="Q98" s="20"/>
    </row>
    <row r="99" spans="1:17" s="8" customFormat="1" ht="249.75" customHeight="1" x14ac:dyDescent="0.5">
      <c r="A99" s="459"/>
      <c r="B99" s="512"/>
      <c r="C99" s="513"/>
      <c r="D99" s="252" t="s">
        <v>21</v>
      </c>
      <c r="E99" s="142">
        <v>0</v>
      </c>
      <c r="F99" s="142">
        <v>0</v>
      </c>
      <c r="G99" s="142">
        <v>0</v>
      </c>
      <c r="H99" s="142">
        <v>0</v>
      </c>
      <c r="I99" s="143">
        <v>0</v>
      </c>
      <c r="J99" s="136">
        <f t="shared" si="20"/>
        <v>0</v>
      </c>
      <c r="K99" s="136">
        <f t="shared" si="16"/>
        <v>0</v>
      </c>
      <c r="L99" s="136">
        <f t="shared" si="14"/>
        <v>0</v>
      </c>
      <c r="M99" s="462"/>
      <c r="N99" s="474"/>
      <c r="O99" s="20"/>
      <c r="P99" s="20"/>
      <c r="Q99" s="20"/>
    </row>
    <row r="100" spans="1:17" s="8" customFormat="1" ht="173.25" customHeight="1" x14ac:dyDescent="0.5">
      <c r="A100" s="459"/>
      <c r="B100" s="512"/>
      <c r="C100" s="513"/>
      <c r="D100" s="252" t="s">
        <v>22</v>
      </c>
      <c r="E100" s="142">
        <v>0</v>
      </c>
      <c r="F100" s="142">
        <v>0</v>
      </c>
      <c r="G100" s="142">
        <v>0</v>
      </c>
      <c r="H100" s="142">
        <v>0</v>
      </c>
      <c r="I100" s="143">
        <f t="shared" si="19"/>
        <v>0</v>
      </c>
      <c r="J100" s="136">
        <f t="shared" si="20"/>
        <v>0</v>
      </c>
      <c r="K100" s="136">
        <f t="shared" si="16"/>
        <v>0</v>
      </c>
      <c r="L100" s="136">
        <f t="shared" si="14"/>
        <v>0</v>
      </c>
      <c r="M100" s="462"/>
      <c r="N100" s="474"/>
      <c r="O100" s="20"/>
      <c r="P100" s="20"/>
      <c r="Q100" s="20"/>
    </row>
    <row r="101" spans="1:17" s="8" customFormat="1" ht="143.25" customHeight="1" x14ac:dyDescent="0.5">
      <c r="A101" s="459"/>
      <c r="B101" s="512"/>
      <c r="C101" s="513"/>
      <c r="D101" s="253" t="s">
        <v>23</v>
      </c>
      <c r="E101" s="142">
        <v>13500</v>
      </c>
      <c r="F101" s="142">
        <v>0</v>
      </c>
      <c r="G101" s="142">
        <v>0</v>
      </c>
      <c r="H101" s="142">
        <v>0</v>
      </c>
      <c r="I101" s="140">
        <f t="shared" si="19"/>
        <v>0</v>
      </c>
      <c r="J101" s="136">
        <f t="shared" si="20"/>
        <v>0</v>
      </c>
      <c r="K101" s="136">
        <f t="shared" si="16"/>
        <v>0</v>
      </c>
      <c r="L101" s="136">
        <f t="shared" si="14"/>
        <v>0</v>
      </c>
      <c r="M101" s="462"/>
      <c r="N101" s="474"/>
      <c r="O101" s="20"/>
      <c r="P101" s="20"/>
      <c r="Q101" s="20"/>
    </row>
    <row r="102" spans="1:17" s="8" customFormat="1" ht="177" customHeight="1" x14ac:dyDescent="0.5">
      <c r="A102" s="459"/>
      <c r="B102" s="512"/>
      <c r="C102" s="513"/>
      <c r="D102" s="255" t="s">
        <v>24</v>
      </c>
      <c r="E102" s="142">
        <v>13000</v>
      </c>
      <c r="F102" s="142">
        <v>0</v>
      </c>
      <c r="G102" s="142">
        <v>0</v>
      </c>
      <c r="H102" s="142">
        <v>0</v>
      </c>
      <c r="I102" s="143">
        <v>0</v>
      </c>
      <c r="J102" s="136">
        <f t="shared" si="20"/>
        <v>0</v>
      </c>
      <c r="K102" s="136">
        <f t="shared" si="16"/>
        <v>0</v>
      </c>
      <c r="L102" s="136">
        <f t="shared" si="14"/>
        <v>0</v>
      </c>
      <c r="M102" s="462"/>
      <c r="N102" s="474"/>
      <c r="O102" s="20"/>
      <c r="P102" s="20"/>
      <c r="Q102" s="20"/>
    </row>
    <row r="103" spans="1:17" s="8" customFormat="1" ht="197.25" customHeight="1" x14ac:dyDescent="0.5">
      <c r="A103" s="459">
        <v>12</v>
      </c>
      <c r="B103" s="503" t="s">
        <v>58</v>
      </c>
      <c r="C103" s="504">
        <v>4</v>
      </c>
      <c r="D103" s="244" t="s">
        <v>17</v>
      </c>
      <c r="E103" s="189">
        <f>E104+E105+E106+E109+E107</f>
        <v>984787.33287999989</v>
      </c>
      <c r="F103" s="189">
        <f>F104+F105+F106+F109+F107</f>
        <v>17120.20952</v>
      </c>
      <c r="G103" s="189">
        <f>G104+G105+G106+G109+G107</f>
        <v>233842.56135</v>
      </c>
      <c r="H103" s="189">
        <f>H104+H105+H106+H109+H107</f>
        <v>16550.16346</v>
      </c>
      <c r="I103" s="189">
        <f t="shared" si="19"/>
        <v>-570.04606000000058</v>
      </c>
      <c r="J103" s="189">
        <f t="shared" si="20"/>
        <v>7.0774812610903695</v>
      </c>
      <c r="K103" s="189">
        <f t="shared" si="16"/>
        <v>96.670332455136915</v>
      </c>
      <c r="L103" s="189">
        <f t="shared" si="14"/>
        <v>1.6805824879569915</v>
      </c>
      <c r="M103" s="462">
        <v>7</v>
      </c>
      <c r="N103" s="510" t="s">
        <v>36</v>
      </c>
      <c r="O103" s="20"/>
      <c r="P103" s="20"/>
      <c r="Q103" s="20"/>
    </row>
    <row r="104" spans="1:17" s="8" customFormat="1" ht="130.5" customHeight="1" x14ac:dyDescent="0.5">
      <c r="A104" s="459"/>
      <c r="B104" s="503"/>
      <c r="C104" s="504"/>
      <c r="D104" s="248" t="s">
        <v>18</v>
      </c>
      <c r="E104" s="227">
        <v>0</v>
      </c>
      <c r="F104" s="227">
        <v>0</v>
      </c>
      <c r="G104" s="227">
        <v>0</v>
      </c>
      <c r="H104" s="227">
        <v>0</v>
      </c>
      <c r="I104" s="229">
        <f t="shared" si="19"/>
        <v>0</v>
      </c>
      <c r="J104" s="230">
        <f t="shared" si="20"/>
        <v>0</v>
      </c>
      <c r="K104" s="230">
        <f t="shared" si="16"/>
        <v>0</v>
      </c>
      <c r="L104" s="230">
        <f t="shared" si="14"/>
        <v>0</v>
      </c>
      <c r="M104" s="462"/>
      <c r="N104" s="511"/>
      <c r="O104" s="20"/>
      <c r="P104" s="20"/>
      <c r="Q104" s="20"/>
    </row>
    <row r="105" spans="1:17" s="8" customFormat="1" ht="183.75" customHeight="1" x14ac:dyDescent="0.5">
      <c r="A105" s="459"/>
      <c r="B105" s="503"/>
      <c r="C105" s="504"/>
      <c r="D105" s="248" t="s">
        <v>19</v>
      </c>
      <c r="E105" s="224">
        <v>259454.4</v>
      </c>
      <c r="F105" s="224">
        <v>36</v>
      </c>
      <c r="G105" s="224">
        <v>36</v>
      </c>
      <c r="H105" s="224">
        <v>36</v>
      </c>
      <c r="I105" s="231">
        <f t="shared" si="19"/>
        <v>0</v>
      </c>
      <c r="J105" s="230">
        <f t="shared" si="20"/>
        <v>100</v>
      </c>
      <c r="K105" s="230">
        <f t="shared" si="16"/>
        <v>100</v>
      </c>
      <c r="L105" s="230">
        <f t="shared" si="14"/>
        <v>1.3875270567776071E-2</v>
      </c>
      <c r="M105" s="462"/>
      <c r="N105" s="511"/>
      <c r="O105" s="20"/>
      <c r="P105" s="20"/>
      <c r="Q105" s="20"/>
    </row>
    <row r="106" spans="1:17" s="8" customFormat="1" ht="165.75" customHeight="1" x14ac:dyDescent="0.5">
      <c r="A106" s="459"/>
      <c r="B106" s="503"/>
      <c r="C106" s="504"/>
      <c r="D106" s="248" t="s">
        <v>20</v>
      </c>
      <c r="E106" s="224">
        <v>157827.07451999999</v>
      </c>
      <c r="F106" s="224">
        <v>17084.20952</v>
      </c>
      <c r="G106" s="224">
        <v>233806.56135</v>
      </c>
      <c r="H106" s="224">
        <v>16514.16346</v>
      </c>
      <c r="I106" s="231">
        <f t="shared" si="19"/>
        <v>-570.04606000000058</v>
      </c>
      <c r="J106" s="230">
        <f t="shared" si="20"/>
        <v>7.0631736614435265</v>
      </c>
      <c r="K106" s="230">
        <f t="shared" si="16"/>
        <v>96.663316149730761</v>
      </c>
      <c r="L106" s="230">
        <f t="shared" si="14"/>
        <v>10.463454074799637</v>
      </c>
      <c r="M106" s="462"/>
      <c r="N106" s="511"/>
      <c r="O106" s="20"/>
      <c r="P106" s="20"/>
      <c r="Q106" s="20"/>
    </row>
    <row r="107" spans="1:17" s="8" customFormat="1" ht="234.75" customHeight="1" x14ac:dyDescent="0.5">
      <c r="A107" s="459"/>
      <c r="B107" s="503"/>
      <c r="C107" s="504"/>
      <c r="D107" s="252" t="s">
        <v>21</v>
      </c>
      <c r="E107" s="224">
        <v>0</v>
      </c>
      <c r="F107" s="224">
        <v>0</v>
      </c>
      <c r="G107" s="224">
        <v>0</v>
      </c>
      <c r="H107" s="224">
        <v>0</v>
      </c>
      <c r="I107" s="229">
        <f t="shared" si="19"/>
        <v>0</v>
      </c>
      <c r="J107" s="230">
        <f t="shared" si="20"/>
        <v>0</v>
      </c>
      <c r="K107" s="230">
        <f t="shared" si="16"/>
        <v>0</v>
      </c>
      <c r="L107" s="230">
        <f t="shared" si="14"/>
        <v>0</v>
      </c>
      <c r="M107" s="462"/>
      <c r="N107" s="511"/>
      <c r="O107" s="20"/>
      <c r="P107" s="20"/>
      <c r="Q107" s="20"/>
    </row>
    <row r="108" spans="1:17" s="8" customFormat="1" ht="174.75" customHeight="1" x14ac:dyDescent="0.5">
      <c r="A108" s="459"/>
      <c r="B108" s="503"/>
      <c r="C108" s="504"/>
      <c r="D108" s="252" t="s">
        <v>22</v>
      </c>
      <c r="E108" s="224">
        <v>0</v>
      </c>
      <c r="F108" s="224">
        <v>0</v>
      </c>
      <c r="G108" s="224">
        <v>0</v>
      </c>
      <c r="H108" s="224">
        <v>0</v>
      </c>
      <c r="I108" s="229">
        <f t="shared" si="19"/>
        <v>0</v>
      </c>
      <c r="J108" s="230">
        <f t="shared" si="20"/>
        <v>0</v>
      </c>
      <c r="K108" s="230">
        <f t="shared" si="16"/>
        <v>0</v>
      </c>
      <c r="L108" s="230">
        <f t="shared" si="14"/>
        <v>0</v>
      </c>
      <c r="M108" s="462"/>
      <c r="N108" s="511"/>
      <c r="O108" s="20"/>
      <c r="P108" s="20"/>
      <c r="Q108" s="20"/>
    </row>
    <row r="109" spans="1:17" s="8" customFormat="1" ht="192.75" customHeight="1" x14ac:dyDescent="0.75">
      <c r="A109" s="459"/>
      <c r="B109" s="503"/>
      <c r="C109" s="504"/>
      <c r="D109" s="253" t="s">
        <v>23</v>
      </c>
      <c r="E109" s="224">
        <v>567505.85835999995</v>
      </c>
      <c r="F109" s="224">
        <v>0</v>
      </c>
      <c r="G109" s="224">
        <v>0</v>
      </c>
      <c r="H109" s="224">
        <v>0</v>
      </c>
      <c r="I109" s="231">
        <f t="shared" si="19"/>
        <v>0</v>
      </c>
      <c r="J109" s="230">
        <f t="shared" si="20"/>
        <v>0</v>
      </c>
      <c r="K109" s="230">
        <f t="shared" si="16"/>
        <v>0</v>
      </c>
      <c r="L109" s="230">
        <f t="shared" si="14"/>
        <v>0</v>
      </c>
      <c r="M109" s="462"/>
      <c r="N109" s="511"/>
      <c r="O109" s="81"/>
      <c r="P109" s="20"/>
      <c r="Q109" s="20"/>
    </row>
    <row r="110" spans="1:17" s="8" customFormat="1" ht="130.5" customHeight="1" x14ac:dyDescent="0.5">
      <c r="A110" s="459"/>
      <c r="B110" s="503"/>
      <c r="C110" s="504"/>
      <c r="D110" s="255" t="s">
        <v>24</v>
      </c>
      <c r="E110" s="227">
        <v>0</v>
      </c>
      <c r="F110" s="227">
        <v>0</v>
      </c>
      <c r="G110" s="227">
        <v>0</v>
      </c>
      <c r="H110" s="227">
        <v>0</v>
      </c>
      <c r="I110" s="229">
        <f t="shared" si="19"/>
        <v>0</v>
      </c>
      <c r="J110" s="230">
        <f t="shared" si="20"/>
        <v>0</v>
      </c>
      <c r="K110" s="230">
        <f t="shared" si="16"/>
        <v>0</v>
      </c>
      <c r="L110" s="230">
        <f t="shared" si="14"/>
        <v>0</v>
      </c>
      <c r="M110" s="462"/>
      <c r="N110" s="511"/>
      <c r="O110" s="20"/>
      <c r="P110" s="20"/>
      <c r="Q110" s="20"/>
    </row>
    <row r="111" spans="1:17" s="8" customFormat="1" ht="230.25" customHeight="1" x14ac:dyDescent="0.5">
      <c r="A111" s="459">
        <v>13</v>
      </c>
      <c r="B111" s="503" t="s">
        <v>43</v>
      </c>
      <c r="C111" s="504">
        <v>2</v>
      </c>
      <c r="D111" s="244" t="s">
        <v>17</v>
      </c>
      <c r="E111" s="25">
        <f>E112+E113+E114+E115+E117</f>
        <v>76797.136880000005</v>
      </c>
      <c r="F111" s="25">
        <f>F112+F113+F114+F115+F117</f>
        <v>16293.174639999999</v>
      </c>
      <c r="G111" s="25">
        <f>G112+G113+G114+G115+G117</f>
        <v>52558.207060000001</v>
      </c>
      <c r="H111" s="25">
        <f>H112+H113+H114+H115+H117</f>
        <v>15660.06005</v>
      </c>
      <c r="I111" s="61">
        <f>H111-F111</f>
        <v>-633.11458999999923</v>
      </c>
      <c r="J111" s="25">
        <f t="shared" si="20"/>
        <v>29.79565119510757</v>
      </c>
      <c r="K111" s="25">
        <f t="shared" si="16"/>
        <v>96.114234309833677</v>
      </c>
      <c r="L111" s="25">
        <f t="shared" si="14"/>
        <v>20.391463388107496</v>
      </c>
      <c r="M111" s="462">
        <v>4</v>
      </c>
      <c r="N111" s="514" t="s">
        <v>44</v>
      </c>
      <c r="O111" s="20"/>
      <c r="P111" s="20"/>
      <c r="Q111" s="20"/>
    </row>
    <row r="112" spans="1:17" s="8" customFormat="1" ht="174.75" customHeight="1" x14ac:dyDescent="0.5">
      <c r="A112" s="459"/>
      <c r="B112" s="503"/>
      <c r="C112" s="504"/>
      <c r="D112" s="248" t="s">
        <v>18</v>
      </c>
      <c r="E112" s="27">
        <v>0</v>
      </c>
      <c r="F112" s="27">
        <v>0</v>
      </c>
      <c r="G112" s="27">
        <v>0</v>
      </c>
      <c r="H112" s="27">
        <v>0</v>
      </c>
      <c r="I112" s="37">
        <f t="shared" si="19"/>
        <v>0</v>
      </c>
      <c r="J112" s="39">
        <f t="shared" si="20"/>
        <v>0</v>
      </c>
      <c r="K112" s="39">
        <f t="shared" si="16"/>
        <v>0</v>
      </c>
      <c r="L112" s="30">
        <f t="shared" si="14"/>
        <v>0</v>
      </c>
      <c r="M112" s="462"/>
      <c r="N112" s="514"/>
      <c r="O112" s="20"/>
      <c r="P112" s="20"/>
      <c r="Q112" s="20"/>
    </row>
    <row r="113" spans="1:17" s="8" customFormat="1" ht="170.25" customHeight="1" x14ac:dyDescent="0.5">
      <c r="A113" s="459"/>
      <c r="B113" s="503"/>
      <c r="C113" s="504"/>
      <c r="D113" s="248" t="s">
        <v>19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39">
        <f>IF(H113=0, ,H113/G113*100)</f>
        <v>0</v>
      </c>
      <c r="K113" s="39">
        <f>IF(H113=0,0,H113/F113*100)</f>
        <v>0</v>
      </c>
      <c r="L113" s="97">
        <f>IF(H113=0,0,H113/E113*100)</f>
        <v>0</v>
      </c>
      <c r="M113" s="462"/>
      <c r="N113" s="514"/>
      <c r="O113" s="20"/>
      <c r="P113" s="20"/>
      <c r="Q113" s="20"/>
    </row>
    <row r="114" spans="1:17" s="8" customFormat="1" ht="179.25" customHeight="1" x14ac:dyDescent="0.5">
      <c r="A114" s="459"/>
      <c r="B114" s="503"/>
      <c r="C114" s="504"/>
      <c r="D114" s="248" t="s">
        <v>20</v>
      </c>
      <c r="E114" s="263">
        <v>55225.207060000001</v>
      </c>
      <c r="F114" s="263">
        <v>16293.174639999999</v>
      </c>
      <c r="G114" s="263">
        <v>52558.207060000001</v>
      </c>
      <c r="H114" s="263">
        <v>15660.06005</v>
      </c>
      <c r="I114" s="263">
        <v>0</v>
      </c>
      <c r="J114" s="39">
        <f>IF(H114=0, ,H114/G114*100)</f>
        <v>29.79565119510757</v>
      </c>
      <c r="K114" s="39">
        <f>IF(H114=0,0,H114/F114*100)</f>
        <v>96.114234309833677</v>
      </c>
      <c r="L114" s="263">
        <v>0</v>
      </c>
      <c r="M114" s="462"/>
      <c r="N114" s="514"/>
      <c r="O114" s="20"/>
      <c r="P114" s="20"/>
      <c r="Q114" s="20"/>
    </row>
    <row r="115" spans="1:17" s="8" customFormat="1" ht="183" customHeight="1" x14ac:dyDescent="0.5">
      <c r="A115" s="459"/>
      <c r="B115" s="503"/>
      <c r="C115" s="504"/>
      <c r="D115" s="252" t="s">
        <v>21</v>
      </c>
      <c r="E115" s="263">
        <v>0</v>
      </c>
      <c r="F115" s="263">
        <v>0</v>
      </c>
      <c r="G115" s="263">
        <v>0</v>
      </c>
      <c r="H115" s="263">
        <v>0</v>
      </c>
      <c r="I115" s="263">
        <v>0</v>
      </c>
      <c r="J115" s="39">
        <f t="shared" si="20"/>
        <v>0</v>
      </c>
      <c r="K115" s="39">
        <f t="shared" si="16"/>
        <v>0</v>
      </c>
      <c r="L115" s="263">
        <v>0</v>
      </c>
      <c r="M115" s="462"/>
      <c r="N115" s="514"/>
      <c r="O115" s="20"/>
      <c r="P115" s="20"/>
      <c r="Q115" s="20"/>
    </row>
    <row r="116" spans="1:17" s="8" customFormat="1" ht="165.75" customHeight="1" x14ac:dyDescent="0.5">
      <c r="A116" s="459"/>
      <c r="B116" s="503"/>
      <c r="C116" s="504"/>
      <c r="D116" s="252" t="s">
        <v>22</v>
      </c>
      <c r="E116" s="217"/>
      <c r="F116" s="263">
        <v>0</v>
      </c>
      <c r="G116" s="263">
        <v>0</v>
      </c>
      <c r="H116" s="263">
        <v>0</v>
      </c>
      <c r="I116" s="263">
        <v>0</v>
      </c>
      <c r="J116" s="39">
        <f t="shared" si="20"/>
        <v>0</v>
      </c>
      <c r="K116" s="39">
        <f t="shared" si="16"/>
        <v>0</v>
      </c>
      <c r="L116" s="263">
        <v>0</v>
      </c>
      <c r="M116" s="462"/>
      <c r="N116" s="514"/>
      <c r="O116" s="20"/>
      <c r="P116" s="20"/>
      <c r="Q116" s="20"/>
    </row>
    <row r="117" spans="1:17" s="8" customFormat="1" ht="130.5" customHeight="1" x14ac:dyDescent="0.5">
      <c r="A117" s="459"/>
      <c r="B117" s="503"/>
      <c r="C117" s="504"/>
      <c r="D117" s="253" t="s">
        <v>23</v>
      </c>
      <c r="E117" s="86">
        <v>21571.929819999998</v>
      </c>
      <c r="F117" s="263">
        <v>0</v>
      </c>
      <c r="G117" s="263">
        <v>0</v>
      </c>
      <c r="H117" s="263">
        <v>0</v>
      </c>
      <c r="I117" s="263">
        <v>0</v>
      </c>
      <c r="J117" s="39">
        <f t="shared" si="20"/>
        <v>0</v>
      </c>
      <c r="K117" s="39">
        <f t="shared" si="16"/>
        <v>0</v>
      </c>
      <c r="L117" s="263">
        <v>0</v>
      </c>
      <c r="M117" s="462"/>
      <c r="N117" s="514"/>
      <c r="O117" s="20"/>
      <c r="P117" s="20"/>
      <c r="Q117" s="20"/>
    </row>
    <row r="118" spans="1:17" s="8" customFormat="1" ht="213" customHeight="1" x14ac:dyDescent="0.5">
      <c r="A118" s="459"/>
      <c r="B118" s="503"/>
      <c r="C118" s="504"/>
      <c r="D118" s="255" t="s">
        <v>24</v>
      </c>
      <c r="E118" s="27">
        <v>0</v>
      </c>
      <c r="F118" s="27">
        <v>0</v>
      </c>
      <c r="G118" s="27">
        <v>0</v>
      </c>
      <c r="H118" s="27">
        <v>0</v>
      </c>
      <c r="I118" s="37">
        <f t="shared" si="19"/>
        <v>0</v>
      </c>
      <c r="J118" s="39">
        <f t="shared" si="20"/>
        <v>0</v>
      </c>
      <c r="K118" s="39">
        <f t="shared" si="16"/>
        <v>0</v>
      </c>
      <c r="L118" s="30">
        <f t="shared" si="14"/>
        <v>0</v>
      </c>
      <c r="M118" s="462"/>
      <c r="N118" s="514"/>
      <c r="O118" s="20"/>
      <c r="P118" s="20"/>
      <c r="Q118" s="20"/>
    </row>
    <row r="119" spans="1:17" s="8" customFormat="1" ht="228" customHeight="1" x14ac:dyDescent="0.5">
      <c r="A119" s="459">
        <v>14</v>
      </c>
      <c r="B119" s="503" t="s">
        <v>45</v>
      </c>
      <c r="C119" s="504">
        <v>3</v>
      </c>
      <c r="D119" s="244" t="s">
        <v>17</v>
      </c>
      <c r="E119" s="132">
        <f>E120+E121+E122+E123+E125+E126</f>
        <v>5140.1263199999994</v>
      </c>
      <c r="F119" s="132">
        <f>F120+F121+F122+F123+F125+F126</f>
        <v>0</v>
      </c>
      <c r="G119" s="189">
        <f>G120+G121+G122+G123+G125+G126</f>
        <v>1467.4899999999998</v>
      </c>
      <c r="H119" s="132">
        <f>H120+H121+H122+H123+H125+H126</f>
        <v>0</v>
      </c>
      <c r="I119" s="181">
        <f t="shared" si="19"/>
        <v>0</v>
      </c>
      <c r="J119" s="25">
        <f t="shared" si="20"/>
        <v>0</v>
      </c>
      <c r="K119" s="25">
        <f t="shared" si="16"/>
        <v>0</v>
      </c>
      <c r="L119" s="132">
        <f t="shared" si="14"/>
        <v>0</v>
      </c>
      <c r="M119" s="462">
        <v>6</v>
      </c>
      <c r="N119" s="507" t="s">
        <v>46</v>
      </c>
      <c r="O119" s="20"/>
      <c r="P119" s="20"/>
      <c r="Q119" s="20"/>
    </row>
    <row r="120" spans="1:17" s="8" customFormat="1" ht="147" customHeight="1" x14ac:dyDescent="0.5">
      <c r="A120" s="459"/>
      <c r="B120" s="503"/>
      <c r="C120" s="504"/>
      <c r="D120" s="248" t="s">
        <v>18</v>
      </c>
      <c r="E120" s="134">
        <v>0</v>
      </c>
      <c r="F120" s="134">
        <v>0</v>
      </c>
      <c r="G120" s="134">
        <v>0</v>
      </c>
      <c r="H120" s="147">
        <v>0</v>
      </c>
      <c r="I120" s="190">
        <f t="shared" si="19"/>
        <v>0</v>
      </c>
      <c r="J120" s="39">
        <f t="shared" si="20"/>
        <v>0</v>
      </c>
      <c r="K120" s="39">
        <f t="shared" si="16"/>
        <v>0</v>
      </c>
      <c r="L120" s="136">
        <f t="shared" si="14"/>
        <v>0</v>
      </c>
      <c r="M120" s="462"/>
      <c r="N120" s="508"/>
      <c r="O120" s="20"/>
      <c r="P120" s="20"/>
      <c r="Q120" s="20"/>
    </row>
    <row r="121" spans="1:17" s="8" customFormat="1" ht="169.5" customHeight="1" x14ac:dyDescent="0.5">
      <c r="A121" s="459"/>
      <c r="B121" s="503"/>
      <c r="C121" s="504"/>
      <c r="D121" s="248" t="s">
        <v>19</v>
      </c>
      <c r="E121" s="263">
        <v>2173</v>
      </c>
      <c r="F121" s="263">
        <v>0</v>
      </c>
      <c r="G121" s="263">
        <v>0</v>
      </c>
      <c r="H121" s="263">
        <v>0</v>
      </c>
      <c r="I121" s="190">
        <f t="shared" si="19"/>
        <v>0</v>
      </c>
      <c r="J121" s="39">
        <f t="shared" si="20"/>
        <v>0</v>
      </c>
      <c r="K121" s="39">
        <f t="shared" si="16"/>
        <v>0</v>
      </c>
      <c r="L121" s="136">
        <f t="shared" si="14"/>
        <v>0</v>
      </c>
      <c r="M121" s="462"/>
      <c r="N121" s="508"/>
      <c r="O121" s="20"/>
      <c r="P121" s="20"/>
      <c r="Q121" s="20"/>
    </row>
    <row r="122" spans="1:17" s="8" customFormat="1" ht="169.5" customHeight="1" x14ac:dyDescent="0.5">
      <c r="A122" s="459"/>
      <c r="B122" s="503"/>
      <c r="C122" s="504"/>
      <c r="D122" s="248" t="s">
        <v>20</v>
      </c>
      <c r="E122" s="263">
        <v>1467.4899999999998</v>
      </c>
      <c r="F122" s="263">
        <v>0</v>
      </c>
      <c r="G122" s="263">
        <v>1467.4899999999998</v>
      </c>
      <c r="H122" s="263">
        <v>0</v>
      </c>
      <c r="I122" s="190">
        <f t="shared" si="19"/>
        <v>0</v>
      </c>
      <c r="J122" s="39">
        <f t="shared" si="20"/>
        <v>0</v>
      </c>
      <c r="K122" s="39">
        <f t="shared" si="16"/>
        <v>0</v>
      </c>
      <c r="L122" s="136">
        <f t="shared" si="14"/>
        <v>0</v>
      </c>
      <c r="M122" s="462"/>
      <c r="N122" s="508"/>
      <c r="O122" s="20"/>
      <c r="P122" s="20"/>
      <c r="Q122" s="20"/>
    </row>
    <row r="123" spans="1:17" s="8" customFormat="1" ht="231" customHeight="1" x14ac:dyDescent="0.5">
      <c r="A123" s="459"/>
      <c r="B123" s="503"/>
      <c r="C123" s="504"/>
      <c r="D123" s="252" t="s">
        <v>21</v>
      </c>
      <c r="E123" s="262">
        <v>0</v>
      </c>
      <c r="F123" s="134">
        <v>0</v>
      </c>
      <c r="G123" s="134">
        <v>0</v>
      </c>
      <c r="H123" s="147">
        <v>0</v>
      </c>
      <c r="I123" s="190">
        <f t="shared" si="19"/>
        <v>0</v>
      </c>
      <c r="J123" s="39">
        <f t="shared" si="20"/>
        <v>0</v>
      </c>
      <c r="K123" s="39">
        <f t="shared" si="16"/>
        <v>0</v>
      </c>
      <c r="L123" s="136">
        <f t="shared" si="14"/>
        <v>0</v>
      </c>
      <c r="M123" s="462"/>
      <c r="N123" s="508"/>
      <c r="O123" s="20"/>
      <c r="P123" s="20"/>
      <c r="Q123" s="20"/>
    </row>
    <row r="124" spans="1:17" s="8" customFormat="1" ht="198" customHeight="1" x14ac:dyDescent="0.5">
      <c r="A124" s="459"/>
      <c r="B124" s="503"/>
      <c r="C124" s="504"/>
      <c r="D124" s="252" t="s">
        <v>22</v>
      </c>
      <c r="E124" s="262">
        <v>0</v>
      </c>
      <c r="F124" s="134">
        <v>0</v>
      </c>
      <c r="G124" s="134">
        <v>0</v>
      </c>
      <c r="H124" s="147">
        <v>0</v>
      </c>
      <c r="I124" s="190">
        <f t="shared" si="19"/>
        <v>0</v>
      </c>
      <c r="J124" s="39">
        <f t="shared" si="20"/>
        <v>0</v>
      </c>
      <c r="K124" s="39">
        <f t="shared" si="16"/>
        <v>0</v>
      </c>
      <c r="L124" s="136">
        <f t="shared" si="14"/>
        <v>0</v>
      </c>
      <c r="M124" s="462"/>
      <c r="N124" s="508"/>
      <c r="O124" s="20"/>
      <c r="P124" s="20"/>
      <c r="Q124" s="20"/>
    </row>
    <row r="125" spans="1:17" s="8" customFormat="1" ht="128.25" customHeight="1" x14ac:dyDescent="0.5">
      <c r="A125" s="459"/>
      <c r="B125" s="503"/>
      <c r="C125" s="504"/>
      <c r="D125" s="253" t="s">
        <v>23</v>
      </c>
      <c r="E125" s="134">
        <v>1499.6363200000001</v>
      </c>
      <c r="F125" s="134">
        <v>0</v>
      </c>
      <c r="G125" s="134">
        <v>0</v>
      </c>
      <c r="H125" s="147">
        <v>0</v>
      </c>
      <c r="I125" s="190">
        <f t="shared" si="19"/>
        <v>0</v>
      </c>
      <c r="J125" s="39">
        <f t="shared" si="20"/>
        <v>0</v>
      </c>
      <c r="K125" s="39">
        <f t="shared" si="16"/>
        <v>0</v>
      </c>
      <c r="L125" s="136">
        <f t="shared" si="14"/>
        <v>0</v>
      </c>
      <c r="M125" s="462"/>
      <c r="N125" s="508"/>
      <c r="O125" s="20"/>
      <c r="P125" s="20"/>
      <c r="Q125" s="20"/>
    </row>
    <row r="126" spans="1:17" s="8" customFormat="1" ht="128.25" customHeight="1" x14ac:dyDescent="0.5">
      <c r="A126" s="459"/>
      <c r="B126" s="503"/>
      <c r="C126" s="504"/>
      <c r="D126" s="255" t="s">
        <v>24</v>
      </c>
      <c r="E126" s="134">
        <v>0</v>
      </c>
      <c r="F126" s="134">
        <v>0</v>
      </c>
      <c r="G126" s="134">
        <v>0</v>
      </c>
      <c r="H126" s="147">
        <v>0</v>
      </c>
      <c r="I126" s="190">
        <f t="shared" si="19"/>
        <v>0</v>
      </c>
      <c r="J126" s="39">
        <f t="shared" si="20"/>
        <v>0</v>
      </c>
      <c r="K126" s="39">
        <f t="shared" si="16"/>
        <v>0</v>
      </c>
      <c r="L126" s="136">
        <f t="shared" si="14"/>
        <v>0</v>
      </c>
      <c r="M126" s="462"/>
      <c r="N126" s="508"/>
      <c r="O126" s="20"/>
      <c r="P126" s="20"/>
      <c r="Q126" s="20"/>
    </row>
    <row r="127" spans="1:17" s="8" customFormat="1" ht="219.75" customHeight="1" x14ac:dyDescent="0.5">
      <c r="A127" s="459">
        <v>15</v>
      </c>
      <c r="B127" s="503" t="s">
        <v>47</v>
      </c>
      <c r="C127" s="504">
        <v>5</v>
      </c>
      <c r="D127" s="244" t="s">
        <v>17</v>
      </c>
      <c r="E127" s="132">
        <f>E128+E129+E130+E133</f>
        <v>284146.49</v>
      </c>
      <c r="F127" s="132">
        <f>F128+F129+F130+F133</f>
        <v>5835.17</v>
      </c>
      <c r="G127" s="132">
        <f>G128+G129+G130+G133</f>
        <v>90186.756729999994</v>
      </c>
      <c r="H127" s="132">
        <f>H128+H129+H130+H133</f>
        <v>43131.132169999997</v>
      </c>
      <c r="I127" s="144">
        <f t="shared" si="19"/>
        <v>37295.962169999999</v>
      </c>
      <c r="J127" s="25">
        <f t="shared" si="20"/>
        <v>47.824241311976053</v>
      </c>
      <c r="K127" s="25">
        <f t="shared" si="16"/>
        <v>739.15810798999848</v>
      </c>
      <c r="L127" s="145">
        <v>0</v>
      </c>
      <c r="M127" s="462">
        <v>7</v>
      </c>
      <c r="N127" s="465" t="s">
        <v>60</v>
      </c>
      <c r="O127" s="20"/>
      <c r="P127" s="20"/>
      <c r="Q127" s="20"/>
    </row>
    <row r="128" spans="1:17" s="8" customFormat="1" ht="128.25" customHeight="1" x14ac:dyDescent="0.5">
      <c r="A128" s="459"/>
      <c r="B128" s="503"/>
      <c r="C128" s="504"/>
      <c r="D128" s="248" t="s">
        <v>18</v>
      </c>
      <c r="E128" s="147">
        <v>0</v>
      </c>
      <c r="F128" s="147">
        <v>0</v>
      </c>
      <c r="G128" s="147">
        <v>0</v>
      </c>
      <c r="H128" s="147">
        <v>0</v>
      </c>
      <c r="I128" s="148">
        <f t="shared" si="19"/>
        <v>0</v>
      </c>
      <c r="J128" s="149">
        <f t="shared" si="20"/>
        <v>0</v>
      </c>
      <c r="K128" s="39">
        <f t="shared" si="16"/>
        <v>0</v>
      </c>
      <c r="L128" s="149">
        <v>0</v>
      </c>
      <c r="M128" s="462"/>
      <c r="N128" s="466"/>
      <c r="O128" s="20"/>
      <c r="P128" s="20"/>
      <c r="Q128" s="20"/>
    </row>
    <row r="129" spans="1:17" s="8" customFormat="1" ht="159" customHeight="1" x14ac:dyDescent="0.5">
      <c r="A129" s="459"/>
      <c r="B129" s="503"/>
      <c r="C129" s="504"/>
      <c r="D129" s="248" t="s">
        <v>19</v>
      </c>
      <c r="E129" s="150">
        <v>198907.7</v>
      </c>
      <c r="F129" s="150">
        <v>0</v>
      </c>
      <c r="G129" s="150">
        <v>32345.99352</v>
      </c>
      <c r="H129" s="235">
        <v>32345.99352</v>
      </c>
      <c r="I129" s="152">
        <f t="shared" si="19"/>
        <v>32345.99352</v>
      </c>
      <c r="J129" s="149">
        <f>IF(H129=0, ,H129/G129*100)</f>
        <v>100</v>
      </c>
      <c r="K129" s="39">
        <v>0</v>
      </c>
      <c r="L129" s="149">
        <f t="shared" si="14"/>
        <v>16.261810638803826</v>
      </c>
      <c r="M129" s="462"/>
      <c r="N129" s="466"/>
      <c r="O129" s="20"/>
      <c r="P129" s="20"/>
      <c r="Q129" s="20"/>
    </row>
    <row r="130" spans="1:17" s="8" customFormat="1" ht="177" customHeight="1" x14ac:dyDescent="0.5">
      <c r="A130" s="459"/>
      <c r="B130" s="503"/>
      <c r="C130" s="504"/>
      <c r="D130" s="248" t="s">
        <v>20</v>
      </c>
      <c r="E130" s="150">
        <v>52738.79</v>
      </c>
      <c r="F130" s="150">
        <v>5835.17</v>
      </c>
      <c r="G130" s="150">
        <v>57840.763209999997</v>
      </c>
      <c r="H130" s="150">
        <v>10785.138650000001</v>
      </c>
      <c r="I130" s="152">
        <f t="shared" si="19"/>
        <v>4949.9686500000007</v>
      </c>
      <c r="J130" s="149">
        <f>IF(H130=0, ,H130/G130*100)</f>
        <v>18.646259232166173</v>
      </c>
      <c r="K130" s="160">
        <f t="shared" ref="K130:K139" si="22">IF(H130=0,0,H130/F130*100)</f>
        <v>184.82989612984713</v>
      </c>
      <c r="L130" s="149">
        <v>0</v>
      </c>
      <c r="M130" s="462"/>
      <c r="N130" s="466"/>
      <c r="O130" s="20"/>
      <c r="P130" s="20"/>
      <c r="Q130" s="20"/>
    </row>
    <row r="131" spans="1:17" s="8" customFormat="1" ht="263.25" customHeight="1" x14ac:dyDescent="0.5">
      <c r="A131" s="459"/>
      <c r="B131" s="503"/>
      <c r="C131" s="504"/>
      <c r="D131" s="252" t="s">
        <v>21</v>
      </c>
      <c r="E131" s="153">
        <v>0</v>
      </c>
      <c r="F131" s="153">
        <v>0</v>
      </c>
      <c r="G131" s="153">
        <v>0</v>
      </c>
      <c r="H131" s="154">
        <v>0</v>
      </c>
      <c r="I131" s="155">
        <v>0</v>
      </c>
      <c r="J131" s="149">
        <f t="shared" si="20"/>
        <v>0</v>
      </c>
      <c r="K131" s="149">
        <f t="shared" si="22"/>
        <v>0</v>
      </c>
      <c r="L131" s="149">
        <f t="shared" si="14"/>
        <v>0</v>
      </c>
      <c r="M131" s="462"/>
      <c r="N131" s="466"/>
      <c r="O131" s="20"/>
      <c r="P131" s="20"/>
      <c r="Q131" s="20"/>
    </row>
    <row r="132" spans="1:17" s="8" customFormat="1" ht="201.75" customHeight="1" x14ac:dyDescent="0.5">
      <c r="A132" s="459"/>
      <c r="B132" s="503"/>
      <c r="C132" s="504"/>
      <c r="D132" s="252" t="s">
        <v>22</v>
      </c>
      <c r="E132" s="153">
        <v>0</v>
      </c>
      <c r="F132" s="153">
        <v>0</v>
      </c>
      <c r="G132" s="153">
        <v>0</v>
      </c>
      <c r="H132" s="154">
        <v>0</v>
      </c>
      <c r="I132" s="148">
        <f t="shared" ref="I132:I139" si="23">H132-F132</f>
        <v>0</v>
      </c>
      <c r="J132" s="149">
        <f t="shared" si="20"/>
        <v>0</v>
      </c>
      <c r="K132" s="149">
        <f>IF(H132=0,0,H132/F132*100)</f>
        <v>0</v>
      </c>
      <c r="L132" s="149">
        <f t="shared" si="14"/>
        <v>0</v>
      </c>
      <c r="M132" s="462"/>
      <c r="N132" s="466"/>
      <c r="O132" s="20"/>
      <c r="P132" s="20"/>
      <c r="Q132" s="20"/>
    </row>
    <row r="133" spans="1:17" s="8" customFormat="1" ht="172.5" customHeight="1" x14ac:dyDescent="0.5">
      <c r="A133" s="459"/>
      <c r="B133" s="503"/>
      <c r="C133" s="504"/>
      <c r="D133" s="253" t="s">
        <v>23</v>
      </c>
      <c r="E133" s="150">
        <v>32500</v>
      </c>
      <c r="F133" s="153">
        <v>0</v>
      </c>
      <c r="G133" s="153">
        <v>0</v>
      </c>
      <c r="H133" s="154">
        <v>0</v>
      </c>
      <c r="I133" s="157">
        <f>H133-F133</f>
        <v>0</v>
      </c>
      <c r="J133" s="149">
        <f t="shared" si="20"/>
        <v>0</v>
      </c>
      <c r="K133" s="149">
        <f>IF(H133=0,0,H133/F133*100)</f>
        <v>0</v>
      </c>
      <c r="L133" s="149">
        <f t="shared" si="14"/>
        <v>0</v>
      </c>
      <c r="M133" s="462"/>
      <c r="N133" s="466"/>
      <c r="O133" s="20"/>
      <c r="P133" s="20"/>
      <c r="Q133" s="20"/>
    </row>
    <row r="134" spans="1:17" s="8" customFormat="1" ht="128.25" customHeight="1" x14ac:dyDescent="0.5">
      <c r="A134" s="459"/>
      <c r="B134" s="503"/>
      <c r="C134" s="504"/>
      <c r="D134" s="255" t="s">
        <v>24</v>
      </c>
      <c r="E134" s="147">
        <v>0</v>
      </c>
      <c r="F134" s="147">
        <v>0</v>
      </c>
      <c r="G134" s="147">
        <v>0</v>
      </c>
      <c r="H134" s="147">
        <v>0</v>
      </c>
      <c r="I134" s="148">
        <f t="shared" si="23"/>
        <v>0</v>
      </c>
      <c r="J134" s="149">
        <f t="shared" si="20"/>
        <v>0</v>
      </c>
      <c r="K134" s="149">
        <f t="shared" si="22"/>
        <v>0</v>
      </c>
      <c r="L134" s="149">
        <f t="shared" si="14"/>
        <v>0</v>
      </c>
      <c r="M134" s="462"/>
      <c r="N134" s="466"/>
      <c r="O134" s="20"/>
      <c r="P134" s="20"/>
      <c r="Q134" s="20"/>
    </row>
    <row r="135" spans="1:17" s="8" customFormat="1" ht="280.5" customHeight="1" x14ac:dyDescent="0.5">
      <c r="A135" s="459">
        <v>16</v>
      </c>
      <c r="B135" s="503" t="s">
        <v>48</v>
      </c>
      <c r="C135" s="504">
        <v>2</v>
      </c>
      <c r="D135" s="244" t="s">
        <v>17</v>
      </c>
      <c r="E135" s="132">
        <f>E136+E137+E138+E139+E141</f>
        <v>61092.22221</v>
      </c>
      <c r="F135" s="132">
        <f>F136+F137+F138+F141</f>
        <v>13109.35787</v>
      </c>
      <c r="G135" s="132">
        <f>G136+G137+G138+G141</f>
        <v>46788.755900000004</v>
      </c>
      <c r="H135" s="132">
        <f>H136+H137+H138+H141</f>
        <v>15325.27146</v>
      </c>
      <c r="I135" s="168">
        <f t="shared" si="23"/>
        <v>2215.9135900000001</v>
      </c>
      <c r="J135" s="132">
        <f t="shared" si="20"/>
        <v>32.754176009197963</v>
      </c>
      <c r="K135" s="132">
        <f t="shared" si="22"/>
        <v>116.9032961947815</v>
      </c>
      <c r="L135" s="132">
        <f t="shared" ref="L135:L140" si="24">IF(H135=0,0,H135/E135*100)</f>
        <v>25.085470630484696</v>
      </c>
      <c r="M135" s="462">
        <v>7</v>
      </c>
      <c r="N135" s="515" t="s">
        <v>61</v>
      </c>
      <c r="O135" s="20"/>
      <c r="P135" s="20"/>
      <c r="Q135" s="20"/>
    </row>
    <row r="136" spans="1:17" s="8" customFormat="1" ht="196.5" customHeight="1" x14ac:dyDescent="0.5">
      <c r="A136" s="459"/>
      <c r="B136" s="503"/>
      <c r="C136" s="504"/>
      <c r="D136" s="248" t="s">
        <v>18</v>
      </c>
      <c r="E136" s="167">
        <v>0</v>
      </c>
      <c r="F136" s="167">
        <v>0</v>
      </c>
      <c r="G136" s="167">
        <v>0</v>
      </c>
      <c r="H136" s="167">
        <v>0</v>
      </c>
      <c r="I136" s="135">
        <f t="shared" si="23"/>
        <v>0</v>
      </c>
      <c r="J136" s="136">
        <f t="shared" si="20"/>
        <v>0</v>
      </c>
      <c r="K136" s="136">
        <f t="shared" si="22"/>
        <v>0</v>
      </c>
      <c r="L136" s="136">
        <f t="shared" si="24"/>
        <v>0</v>
      </c>
      <c r="M136" s="462"/>
      <c r="N136" s="515"/>
      <c r="O136" s="20"/>
      <c r="P136" s="20"/>
      <c r="Q136" s="20"/>
    </row>
    <row r="137" spans="1:17" s="8" customFormat="1" ht="170.25" customHeight="1" x14ac:dyDescent="0.5">
      <c r="A137" s="459"/>
      <c r="B137" s="503"/>
      <c r="C137" s="504"/>
      <c r="D137" s="248" t="s">
        <v>19</v>
      </c>
      <c r="E137" s="167">
        <v>0</v>
      </c>
      <c r="F137" s="167">
        <v>0</v>
      </c>
      <c r="G137" s="167">
        <v>0</v>
      </c>
      <c r="H137" s="167">
        <v>0</v>
      </c>
      <c r="I137" s="135">
        <f t="shared" si="23"/>
        <v>0</v>
      </c>
      <c r="J137" s="136">
        <f t="shared" si="20"/>
        <v>0</v>
      </c>
      <c r="K137" s="136">
        <f t="shared" si="22"/>
        <v>0</v>
      </c>
      <c r="L137" s="136">
        <f t="shared" si="24"/>
        <v>0</v>
      </c>
      <c r="M137" s="462"/>
      <c r="N137" s="515"/>
      <c r="O137" s="20"/>
      <c r="P137" s="20"/>
      <c r="Q137" s="20"/>
    </row>
    <row r="138" spans="1:17" s="8" customFormat="1" ht="201" customHeight="1" x14ac:dyDescent="0.5">
      <c r="A138" s="459"/>
      <c r="B138" s="503"/>
      <c r="C138" s="504"/>
      <c r="D138" s="248" t="s">
        <v>20</v>
      </c>
      <c r="E138" s="226">
        <v>51606.409299999999</v>
      </c>
      <c r="F138" s="223">
        <v>13109.35787</v>
      </c>
      <c r="G138" s="223">
        <v>46788.755900000004</v>
      </c>
      <c r="H138" s="226">
        <v>15325.27146</v>
      </c>
      <c r="I138" s="164">
        <f t="shared" si="23"/>
        <v>2215.9135900000001</v>
      </c>
      <c r="J138" s="136">
        <f>IF(H138=0, ,H138/G138*100)</f>
        <v>32.754176009197963</v>
      </c>
      <c r="K138" s="136">
        <f t="shared" si="22"/>
        <v>116.9032961947815</v>
      </c>
      <c r="L138" s="136">
        <f t="shared" si="24"/>
        <v>29.696449855502738</v>
      </c>
      <c r="M138" s="462"/>
      <c r="N138" s="515"/>
      <c r="O138" s="20"/>
      <c r="P138" s="20"/>
      <c r="Q138" s="20"/>
    </row>
    <row r="139" spans="1:17" s="8" customFormat="1" ht="217.5" customHeight="1" x14ac:dyDescent="0.5">
      <c r="A139" s="459"/>
      <c r="B139" s="503"/>
      <c r="C139" s="504"/>
      <c r="D139" s="252" t="s">
        <v>21</v>
      </c>
      <c r="E139" s="167">
        <v>0</v>
      </c>
      <c r="F139" s="167">
        <v>0</v>
      </c>
      <c r="G139" s="167">
        <v>0</v>
      </c>
      <c r="H139" s="167">
        <v>0</v>
      </c>
      <c r="I139" s="135">
        <f t="shared" si="23"/>
        <v>0</v>
      </c>
      <c r="J139" s="136">
        <f t="shared" si="20"/>
        <v>0</v>
      </c>
      <c r="K139" s="136">
        <f t="shared" si="22"/>
        <v>0</v>
      </c>
      <c r="L139" s="136">
        <f t="shared" si="24"/>
        <v>0</v>
      </c>
      <c r="M139" s="462"/>
      <c r="N139" s="515"/>
      <c r="O139" s="20"/>
      <c r="P139" s="20"/>
      <c r="Q139" s="20"/>
    </row>
    <row r="140" spans="1:17" s="8" customFormat="1" ht="174.75" customHeight="1" x14ac:dyDescent="0.5">
      <c r="A140" s="459"/>
      <c r="B140" s="503"/>
      <c r="C140" s="504"/>
      <c r="D140" s="252" t="s">
        <v>22</v>
      </c>
      <c r="E140" s="167">
        <v>0</v>
      </c>
      <c r="F140" s="167">
        <v>0</v>
      </c>
      <c r="G140" s="167">
        <v>0</v>
      </c>
      <c r="H140" s="167">
        <v>0</v>
      </c>
      <c r="I140" s="135">
        <v>0</v>
      </c>
      <c r="J140" s="136">
        <v>0</v>
      </c>
      <c r="K140" s="136">
        <v>0</v>
      </c>
      <c r="L140" s="136">
        <f t="shared" si="24"/>
        <v>0</v>
      </c>
      <c r="M140" s="462"/>
      <c r="N140" s="515"/>
      <c r="O140" s="20"/>
      <c r="P140" s="20"/>
      <c r="Q140" s="20"/>
    </row>
    <row r="141" spans="1:17" s="8" customFormat="1" ht="130.5" customHeight="1" x14ac:dyDescent="0.5">
      <c r="A141" s="459"/>
      <c r="B141" s="503"/>
      <c r="C141" s="504"/>
      <c r="D141" s="253" t="s">
        <v>23</v>
      </c>
      <c r="E141" s="163">
        <v>9485.8129100000006</v>
      </c>
      <c r="F141" s="167">
        <v>0</v>
      </c>
      <c r="G141" s="167">
        <v>0</v>
      </c>
      <c r="H141" s="167">
        <v>0</v>
      </c>
      <c r="I141" s="135">
        <f>H141-F141</f>
        <v>0</v>
      </c>
      <c r="J141" s="136">
        <f t="shared" ref="J141:J175" si="25">IF(H141=0, ,H141/G141*100)</f>
        <v>0</v>
      </c>
      <c r="K141" s="136">
        <f t="shared" ref="K141:K175" si="26">IF(H141=0,0,H141/F141*100)</f>
        <v>0</v>
      </c>
      <c r="L141" s="136">
        <f>IF(H141=0,0,H141/#REF!*100)</f>
        <v>0</v>
      </c>
      <c r="M141" s="462"/>
      <c r="N141" s="515"/>
      <c r="O141" s="20"/>
      <c r="P141" s="20"/>
      <c r="Q141" s="20"/>
    </row>
    <row r="142" spans="1:17" s="8" customFormat="1" ht="130.5" customHeight="1" x14ac:dyDescent="0.5">
      <c r="A142" s="459"/>
      <c r="B142" s="503"/>
      <c r="C142" s="504"/>
      <c r="D142" s="255" t="s">
        <v>24</v>
      </c>
      <c r="E142" s="169">
        <v>0</v>
      </c>
      <c r="F142" s="134">
        <v>0</v>
      </c>
      <c r="G142" s="134">
        <v>0</v>
      </c>
      <c r="H142" s="134">
        <v>0</v>
      </c>
      <c r="I142" s="135">
        <v>0</v>
      </c>
      <c r="J142" s="136">
        <f t="shared" si="25"/>
        <v>0</v>
      </c>
      <c r="K142" s="136">
        <f t="shared" si="26"/>
        <v>0</v>
      </c>
      <c r="L142" s="136">
        <f>IF(H142=0,0,H142/E141*100)</f>
        <v>0</v>
      </c>
      <c r="M142" s="462"/>
      <c r="N142" s="515"/>
      <c r="O142" s="20"/>
      <c r="P142" s="20"/>
      <c r="Q142" s="20"/>
    </row>
    <row r="143" spans="1:17" s="8" customFormat="1" ht="160.5" customHeight="1" x14ac:dyDescent="0.5">
      <c r="A143" s="459">
        <v>17</v>
      </c>
      <c r="B143" s="493" t="s">
        <v>57</v>
      </c>
      <c r="C143" s="504">
        <v>6</v>
      </c>
      <c r="D143" s="244" t="s">
        <v>17</v>
      </c>
      <c r="E143" s="132">
        <f>E144+E145+E146+E147+E149</f>
        <v>542141.01457</v>
      </c>
      <c r="F143" s="132">
        <f>F144+F145+F146+F147+F149</f>
        <v>154765.98700000002</v>
      </c>
      <c r="G143" s="132">
        <f>G144+G145+G146+G147+G149</f>
        <v>428894.43757000001</v>
      </c>
      <c r="H143" s="132">
        <f>H144+H145+H146+H147+H149</f>
        <v>153914.23832999999</v>
      </c>
      <c r="I143" s="168">
        <f t="shared" ref="I143:I154" si="27">H143-F143</f>
        <v>-851.74867000002996</v>
      </c>
      <c r="J143" s="132">
        <f t="shared" si="25"/>
        <v>35.886275234073089</v>
      </c>
      <c r="K143" s="132">
        <f t="shared" si="26"/>
        <v>99.449653837700126</v>
      </c>
      <c r="L143" s="132">
        <f t="shared" ref="L143:L182" si="28">IF(H143=0,0,H143/E143*100)</f>
        <v>28.390074573508763</v>
      </c>
      <c r="M143" s="462">
        <v>10</v>
      </c>
      <c r="N143" s="507" t="s">
        <v>49</v>
      </c>
      <c r="O143" s="20"/>
      <c r="P143" s="20"/>
      <c r="Q143" s="20"/>
    </row>
    <row r="144" spans="1:17" s="8" customFormat="1" ht="130.5" customHeight="1" x14ac:dyDescent="0.5">
      <c r="A144" s="459"/>
      <c r="B144" s="493"/>
      <c r="C144" s="504"/>
      <c r="D144" s="248" t="s">
        <v>18</v>
      </c>
      <c r="E144" s="167">
        <v>0</v>
      </c>
      <c r="F144" s="167">
        <v>0</v>
      </c>
      <c r="G144" s="167">
        <v>0</v>
      </c>
      <c r="H144" s="167">
        <v>0</v>
      </c>
      <c r="I144" s="158">
        <f t="shared" si="27"/>
        <v>0</v>
      </c>
      <c r="J144" s="159">
        <f t="shared" si="25"/>
        <v>0</v>
      </c>
      <c r="K144" s="159">
        <f t="shared" si="26"/>
        <v>0</v>
      </c>
      <c r="L144" s="159">
        <f t="shared" si="28"/>
        <v>0</v>
      </c>
      <c r="M144" s="462"/>
      <c r="N144" s="508"/>
      <c r="O144" s="20"/>
      <c r="P144" s="20"/>
      <c r="Q144" s="20"/>
    </row>
    <row r="145" spans="1:17" s="8" customFormat="1" ht="205.5" customHeight="1" x14ac:dyDescent="0.5">
      <c r="A145" s="459"/>
      <c r="B145" s="493"/>
      <c r="C145" s="504"/>
      <c r="D145" s="248" t="s">
        <v>19</v>
      </c>
      <c r="E145" s="234">
        <v>131270.39999999999</v>
      </c>
      <c r="F145" s="234">
        <v>26254</v>
      </c>
      <c r="G145" s="234">
        <v>26254.02</v>
      </c>
      <c r="H145" s="234">
        <v>26254.02</v>
      </c>
      <c r="I145" s="158">
        <f t="shared" si="27"/>
        <v>2.0000000000436557E-2</v>
      </c>
      <c r="J145" s="160">
        <f t="shared" si="25"/>
        <v>100</v>
      </c>
      <c r="K145" s="160">
        <f t="shared" si="26"/>
        <v>100.00007617886799</v>
      </c>
      <c r="L145" s="160">
        <f t="shared" si="28"/>
        <v>19.99995429281849</v>
      </c>
      <c r="M145" s="462"/>
      <c r="N145" s="508"/>
      <c r="O145" s="20"/>
      <c r="P145" s="20"/>
      <c r="Q145" s="20"/>
    </row>
    <row r="146" spans="1:17" s="8" customFormat="1" ht="179.25" customHeight="1" x14ac:dyDescent="0.5">
      <c r="A146" s="459"/>
      <c r="B146" s="493"/>
      <c r="C146" s="504"/>
      <c r="D146" s="248" t="s">
        <v>20</v>
      </c>
      <c r="E146" s="234">
        <v>402698.02457000001</v>
      </c>
      <c r="F146" s="234">
        <v>128511.98700000001</v>
      </c>
      <c r="G146" s="234">
        <v>402640.41756999999</v>
      </c>
      <c r="H146" s="234">
        <v>127660.21833</v>
      </c>
      <c r="I146" s="164">
        <f t="shared" si="27"/>
        <v>-851.76867000000493</v>
      </c>
      <c r="J146" s="160">
        <f t="shared" si="25"/>
        <v>31.705763445321772</v>
      </c>
      <c r="K146" s="160">
        <f t="shared" si="26"/>
        <v>99.337206831919886</v>
      </c>
      <c r="L146" s="160">
        <f t="shared" si="28"/>
        <v>31.701227853381024</v>
      </c>
      <c r="M146" s="462"/>
      <c r="N146" s="508"/>
      <c r="O146" s="20"/>
      <c r="P146" s="20"/>
      <c r="Q146" s="20"/>
    </row>
    <row r="147" spans="1:17" s="8" customFormat="1" ht="221.25" customHeight="1" x14ac:dyDescent="0.5">
      <c r="A147" s="459"/>
      <c r="B147" s="493"/>
      <c r="C147" s="504"/>
      <c r="D147" s="252" t="s">
        <v>21</v>
      </c>
      <c r="E147" s="167">
        <v>0</v>
      </c>
      <c r="F147" s="167">
        <v>0</v>
      </c>
      <c r="G147" s="167">
        <v>0</v>
      </c>
      <c r="H147" s="167">
        <v>0</v>
      </c>
      <c r="I147" s="158">
        <f t="shared" si="27"/>
        <v>0</v>
      </c>
      <c r="J147" s="159">
        <f t="shared" si="25"/>
        <v>0</v>
      </c>
      <c r="K147" s="159">
        <f t="shared" si="26"/>
        <v>0</v>
      </c>
      <c r="L147" s="159">
        <f t="shared" si="28"/>
        <v>0</v>
      </c>
      <c r="M147" s="462"/>
      <c r="N147" s="508"/>
      <c r="O147" s="20"/>
      <c r="P147" s="20"/>
      <c r="Q147" s="20"/>
    </row>
    <row r="148" spans="1:17" s="8" customFormat="1" ht="195.75" customHeight="1" x14ac:dyDescent="0.5">
      <c r="A148" s="459"/>
      <c r="B148" s="493"/>
      <c r="C148" s="504"/>
      <c r="D148" s="252" t="s">
        <v>22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462"/>
      <c r="N148" s="508"/>
      <c r="O148" s="20"/>
      <c r="P148" s="20"/>
      <c r="Q148" s="20"/>
    </row>
    <row r="149" spans="1:17" s="8" customFormat="1" ht="130.5" customHeight="1" x14ac:dyDescent="0.5">
      <c r="A149" s="459"/>
      <c r="B149" s="493"/>
      <c r="C149" s="504"/>
      <c r="D149" s="253" t="s">
        <v>23</v>
      </c>
      <c r="E149" s="234">
        <v>8172.59</v>
      </c>
      <c r="F149" s="167">
        <v>0</v>
      </c>
      <c r="G149" s="167">
        <v>0</v>
      </c>
      <c r="H149" s="167">
        <v>0</v>
      </c>
      <c r="I149" s="140">
        <f t="shared" si="27"/>
        <v>0</v>
      </c>
      <c r="J149" s="159">
        <f t="shared" si="25"/>
        <v>0</v>
      </c>
      <c r="K149" s="159">
        <f t="shared" si="26"/>
        <v>0</v>
      </c>
      <c r="L149" s="159">
        <f t="shared" si="28"/>
        <v>0</v>
      </c>
      <c r="M149" s="462"/>
      <c r="N149" s="508"/>
      <c r="O149" s="20"/>
      <c r="P149" s="20"/>
      <c r="Q149" s="20"/>
    </row>
    <row r="150" spans="1:17" s="8" customFormat="1" ht="130.5" customHeight="1" x14ac:dyDescent="0.5">
      <c r="A150" s="459"/>
      <c r="B150" s="493"/>
      <c r="C150" s="504"/>
      <c r="D150" s="255" t="s">
        <v>24</v>
      </c>
      <c r="E150" s="167">
        <v>0</v>
      </c>
      <c r="F150" s="167">
        <v>0</v>
      </c>
      <c r="G150" s="167">
        <v>0</v>
      </c>
      <c r="H150" s="167">
        <v>0</v>
      </c>
      <c r="I150" s="158">
        <f t="shared" si="27"/>
        <v>0</v>
      </c>
      <c r="J150" s="159">
        <f t="shared" si="25"/>
        <v>0</v>
      </c>
      <c r="K150" s="159">
        <f t="shared" si="26"/>
        <v>0</v>
      </c>
      <c r="L150" s="159">
        <f t="shared" si="28"/>
        <v>0</v>
      </c>
      <c r="M150" s="462"/>
      <c r="N150" s="508"/>
      <c r="O150" s="20"/>
      <c r="P150" s="20"/>
      <c r="Q150" s="20"/>
    </row>
    <row r="151" spans="1:17" s="8" customFormat="1" ht="204.75" customHeight="1" x14ac:dyDescent="0.5">
      <c r="A151" s="459">
        <v>18</v>
      </c>
      <c r="B151" s="503" t="s">
        <v>50</v>
      </c>
      <c r="C151" s="504">
        <v>3</v>
      </c>
      <c r="D151" s="244" t="s">
        <v>17</v>
      </c>
      <c r="E151" s="132">
        <f>E152+E153+E154+E155+E157</f>
        <v>4275.1000000000004</v>
      </c>
      <c r="F151" s="132">
        <f>F152+F153+F154+F155+F157</f>
        <v>571.51773000000003</v>
      </c>
      <c r="G151" s="132">
        <f>G152+G153+G154+G155+G157</f>
        <v>659.21051999999997</v>
      </c>
      <c r="H151" s="132">
        <f>H152+H153+H154+H155+H157</f>
        <v>529.74819000000002</v>
      </c>
      <c r="I151" s="133">
        <f t="shared" si="27"/>
        <v>-41.769540000000006</v>
      </c>
      <c r="J151" s="132">
        <f t="shared" si="25"/>
        <v>80.361003644177288</v>
      </c>
      <c r="K151" s="132">
        <f t="shared" si="26"/>
        <v>92.691470831534829</v>
      </c>
      <c r="L151" s="132">
        <f t="shared" si="28"/>
        <v>12.391480667118897</v>
      </c>
      <c r="M151" s="462">
        <v>4</v>
      </c>
      <c r="N151" s="505" t="s">
        <v>62</v>
      </c>
      <c r="O151" s="20"/>
      <c r="P151" s="20"/>
      <c r="Q151" s="20"/>
    </row>
    <row r="152" spans="1:17" s="8" customFormat="1" ht="149.25" customHeight="1" x14ac:dyDescent="0.5">
      <c r="A152" s="459"/>
      <c r="B152" s="503"/>
      <c r="C152" s="504"/>
      <c r="D152" s="248" t="s">
        <v>18</v>
      </c>
      <c r="E152" s="134">
        <v>0</v>
      </c>
      <c r="F152" s="134">
        <v>0</v>
      </c>
      <c r="G152" s="134">
        <v>0</v>
      </c>
      <c r="H152" s="134">
        <v>0</v>
      </c>
      <c r="I152" s="158">
        <v>0</v>
      </c>
      <c r="J152" s="134">
        <f t="shared" si="25"/>
        <v>0</v>
      </c>
      <c r="K152" s="134">
        <f t="shared" si="26"/>
        <v>0</v>
      </c>
      <c r="L152" s="134">
        <f t="shared" si="28"/>
        <v>0</v>
      </c>
      <c r="M152" s="462"/>
      <c r="N152" s="506"/>
      <c r="O152" s="20"/>
      <c r="P152" s="20"/>
      <c r="Q152" s="20"/>
    </row>
    <row r="153" spans="1:17" s="8" customFormat="1" ht="157.5" customHeight="1" x14ac:dyDescent="0.5">
      <c r="A153" s="459"/>
      <c r="B153" s="503"/>
      <c r="C153" s="504"/>
      <c r="D153" s="248" t="s">
        <v>19</v>
      </c>
      <c r="E153" s="184">
        <v>4003.1000000000004</v>
      </c>
      <c r="F153" s="184">
        <v>571.51773000000003</v>
      </c>
      <c r="G153" s="184">
        <v>637.21051999999997</v>
      </c>
      <c r="H153" s="184">
        <v>529.74819000000002</v>
      </c>
      <c r="I153" s="140">
        <f t="shared" si="27"/>
        <v>-41.769540000000006</v>
      </c>
      <c r="J153" s="187">
        <f t="shared" si="25"/>
        <v>83.135505986310463</v>
      </c>
      <c r="K153" s="187">
        <f t="shared" si="26"/>
        <v>92.691470831534829</v>
      </c>
      <c r="L153" s="187">
        <f t="shared" si="28"/>
        <v>13.23344882715895</v>
      </c>
      <c r="M153" s="462"/>
      <c r="N153" s="506"/>
      <c r="O153" s="20"/>
      <c r="P153" s="20"/>
      <c r="Q153" s="20"/>
    </row>
    <row r="154" spans="1:17" s="8" customFormat="1" ht="138.75" customHeight="1" x14ac:dyDescent="0.5">
      <c r="A154" s="459"/>
      <c r="B154" s="503"/>
      <c r="C154" s="504"/>
      <c r="D154" s="248" t="s">
        <v>20</v>
      </c>
      <c r="E154" s="138">
        <v>22</v>
      </c>
      <c r="F154" s="184">
        <v>0</v>
      </c>
      <c r="G154" s="138">
        <v>22</v>
      </c>
      <c r="H154" s="138">
        <v>0</v>
      </c>
      <c r="I154" s="140">
        <f t="shared" si="27"/>
        <v>0</v>
      </c>
      <c r="J154" s="187">
        <f t="shared" si="25"/>
        <v>0</v>
      </c>
      <c r="K154" s="187">
        <f t="shared" si="26"/>
        <v>0</v>
      </c>
      <c r="L154" s="187">
        <f t="shared" si="28"/>
        <v>0</v>
      </c>
      <c r="M154" s="462"/>
      <c r="N154" s="506"/>
      <c r="O154" s="20"/>
      <c r="P154" s="20"/>
      <c r="Q154" s="20"/>
    </row>
    <row r="155" spans="1:17" s="8" customFormat="1" ht="234" customHeight="1" x14ac:dyDescent="0.5">
      <c r="A155" s="459"/>
      <c r="B155" s="503"/>
      <c r="C155" s="504"/>
      <c r="D155" s="252" t="s">
        <v>21</v>
      </c>
      <c r="E155" s="138">
        <v>0</v>
      </c>
      <c r="F155" s="184">
        <v>0</v>
      </c>
      <c r="G155" s="138">
        <v>0</v>
      </c>
      <c r="H155" s="138">
        <v>0</v>
      </c>
      <c r="I155" s="188">
        <v>0</v>
      </c>
      <c r="J155" s="187">
        <f t="shared" si="25"/>
        <v>0</v>
      </c>
      <c r="K155" s="134">
        <f t="shared" si="26"/>
        <v>0</v>
      </c>
      <c r="L155" s="134">
        <f t="shared" si="28"/>
        <v>0</v>
      </c>
      <c r="M155" s="462"/>
      <c r="N155" s="506"/>
      <c r="O155" s="20"/>
      <c r="P155" s="20"/>
      <c r="Q155" s="20"/>
    </row>
    <row r="156" spans="1:17" s="8" customFormat="1" ht="204" customHeight="1" x14ac:dyDescent="0.5">
      <c r="A156" s="459"/>
      <c r="B156" s="503"/>
      <c r="C156" s="504"/>
      <c r="D156" s="252" t="s">
        <v>22</v>
      </c>
      <c r="E156" s="184">
        <v>0</v>
      </c>
      <c r="F156" s="184">
        <v>0</v>
      </c>
      <c r="G156" s="184">
        <v>0</v>
      </c>
      <c r="H156" s="184">
        <v>0</v>
      </c>
      <c r="I156" s="188">
        <v>0</v>
      </c>
      <c r="J156" s="187">
        <f t="shared" si="25"/>
        <v>0</v>
      </c>
      <c r="K156" s="134">
        <f t="shared" si="26"/>
        <v>0</v>
      </c>
      <c r="L156" s="134">
        <f t="shared" si="28"/>
        <v>0</v>
      </c>
      <c r="M156" s="462"/>
      <c r="N156" s="506"/>
      <c r="O156" s="20"/>
      <c r="P156" s="20"/>
      <c r="Q156" s="20"/>
    </row>
    <row r="157" spans="1:17" s="8" customFormat="1" ht="157.5" customHeight="1" x14ac:dyDescent="0.5">
      <c r="A157" s="459"/>
      <c r="B157" s="503"/>
      <c r="C157" s="504"/>
      <c r="D157" s="253" t="s">
        <v>23</v>
      </c>
      <c r="E157" s="184">
        <v>250</v>
      </c>
      <c r="F157" s="184">
        <v>0</v>
      </c>
      <c r="G157" s="184">
        <v>0</v>
      </c>
      <c r="H157" s="184">
        <v>0</v>
      </c>
      <c r="I157" s="186">
        <v>0</v>
      </c>
      <c r="J157" s="187">
        <f t="shared" si="25"/>
        <v>0</v>
      </c>
      <c r="K157" s="187">
        <f t="shared" si="26"/>
        <v>0</v>
      </c>
      <c r="L157" s="187">
        <f t="shared" si="28"/>
        <v>0</v>
      </c>
      <c r="M157" s="462"/>
      <c r="N157" s="506"/>
      <c r="O157" s="20"/>
      <c r="P157" s="20"/>
      <c r="Q157" s="20"/>
    </row>
    <row r="158" spans="1:17" s="8" customFormat="1" ht="131.25" customHeight="1" x14ac:dyDescent="0.5">
      <c r="A158" s="459"/>
      <c r="B158" s="503"/>
      <c r="C158" s="504"/>
      <c r="D158" s="255" t="s">
        <v>24</v>
      </c>
      <c r="E158" s="184">
        <v>0</v>
      </c>
      <c r="F158" s="184">
        <v>0</v>
      </c>
      <c r="G158" s="184">
        <v>0</v>
      </c>
      <c r="H158" s="184">
        <v>0</v>
      </c>
      <c r="I158" s="188">
        <v>0</v>
      </c>
      <c r="J158" s="134">
        <f t="shared" si="25"/>
        <v>0</v>
      </c>
      <c r="K158" s="134">
        <f t="shared" si="26"/>
        <v>0</v>
      </c>
      <c r="L158" s="134">
        <f t="shared" si="28"/>
        <v>0</v>
      </c>
      <c r="M158" s="462"/>
      <c r="N158" s="506"/>
      <c r="O158" s="20"/>
      <c r="P158" s="20"/>
      <c r="Q158" s="20"/>
    </row>
    <row r="159" spans="1:17" s="8" customFormat="1" ht="176.25" customHeight="1" x14ac:dyDescent="0.5">
      <c r="A159" s="459">
        <v>19</v>
      </c>
      <c r="B159" s="503" t="s">
        <v>51</v>
      </c>
      <c r="C159" s="504">
        <v>3</v>
      </c>
      <c r="D159" s="244" t="s">
        <v>17</v>
      </c>
      <c r="E159" s="132">
        <f>E160+E161+E162+E165</f>
        <v>84995.5</v>
      </c>
      <c r="F159" s="132">
        <f>F160+F161+F162+F165</f>
        <v>14663.785110000001</v>
      </c>
      <c r="G159" s="132">
        <f>G160+G161+G162+G165</f>
        <v>15151.79142</v>
      </c>
      <c r="H159" s="132">
        <f>H160+H161+H162+H165</f>
        <v>12475.46305</v>
      </c>
      <c r="I159" s="168">
        <f t="shared" ref="I159:I185" si="29">H159-F159</f>
        <v>-2188.3220600000004</v>
      </c>
      <c r="J159" s="132">
        <f t="shared" si="25"/>
        <v>82.336554828313496</v>
      </c>
      <c r="K159" s="132">
        <f t="shared" si="26"/>
        <v>85.076690338924365</v>
      </c>
      <c r="L159" s="132">
        <f t="shared" si="28"/>
        <v>14.677792412539487</v>
      </c>
      <c r="M159" s="462">
        <v>4</v>
      </c>
      <c r="N159" s="507" t="s">
        <v>52</v>
      </c>
      <c r="O159" s="20"/>
      <c r="P159" s="20"/>
      <c r="Q159" s="20"/>
    </row>
    <row r="160" spans="1:17" s="8" customFormat="1" ht="165" customHeight="1" x14ac:dyDescent="0.5">
      <c r="A160" s="459"/>
      <c r="B160" s="503"/>
      <c r="C160" s="504"/>
      <c r="D160" s="248" t="s">
        <v>18</v>
      </c>
      <c r="E160" s="262">
        <v>0</v>
      </c>
      <c r="F160" s="262">
        <v>0</v>
      </c>
      <c r="G160" s="262">
        <v>0</v>
      </c>
      <c r="H160" s="262">
        <v>0</v>
      </c>
      <c r="I160" s="172">
        <f t="shared" si="29"/>
        <v>0</v>
      </c>
      <c r="J160" s="136">
        <f t="shared" si="25"/>
        <v>0</v>
      </c>
      <c r="K160" s="136">
        <f t="shared" si="26"/>
        <v>0</v>
      </c>
      <c r="L160" s="136">
        <f t="shared" si="28"/>
        <v>0</v>
      </c>
      <c r="M160" s="462"/>
      <c r="N160" s="508"/>
      <c r="O160" s="20"/>
      <c r="P160" s="20"/>
      <c r="Q160" s="20"/>
    </row>
    <row r="161" spans="1:17" s="8" customFormat="1" ht="162" customHeight="1" x14ac:dyDescent="0.5">
      <c r="A161" s="459"/>
      <c r="B161" s="503"/>
      <c r="C161" s="504"/>
      <c r="D161" s="248" t="s">
        <v>19</v>
      </c>
      <c r="E161" s="264">
        <v>84575.5</v>
      </c>
      <c r="F161" s="265">
        <v>13854.69994</v>
      </c>
      <c r="G161" s="264">
        <v>13224</v>
      </c>
      <c r="H161" s="265">
        <v>11686.37788</v>
      </c>
      <c r="I161" s="161">
        <f t="shared" si="29"/>
        <v>-2168.3220600000004</v>
      </c>
      <c r="J161" s="136">
        <f t="shared" si="25"/>
        <v>88.372488505747128</v>
      </c>
      <c r="K161" s="136">
        <f t="shared" si="26"/>
        <v>84.349555967359336</v>
      </c>
      <c r="L161" s="136">
        <f t="shared" si="28"/>
        <v>13.817687013378579</v>
      </c>
      <c r="M161" s="462"/>
      <c r="N161" s="508"/>
      <c r="O161" s="20"/>
      <c r="P161" s="20"/>
      <c r="Q161" s="20"/>
    </row>
    <row r="162" spans="1:17" s="8" customFormat="1" ht="131.25" customHeight="1" x14ac:dyDescent="0.5">
      <c r="A162" s="459"/>
      <c r="B162" s="503"/>
      <c r="C162" s="504"/>
      <c r="D162" s="248" t="s">
        <v>20</v>
      </c>
      <c r="E162" s="264">
        <v>420</v>
      </c>
      <c r="F162" s="264">
        <v>809.08517000000006</v>
      </c>
      <c r="G162" s="264">
        <v>1927.79142</v>
      </c>
      <c r="H162" s="264">
        <v>789.08517000000006</v>
      </c>
      <c r="I162" s="186">
        <f t="shared" si="29"/>
        <v>-20</v>
      </c>
      <c r="J162" s="136">
        <f t="shared" si="25"/>
        <v>40.932082268526749</v>
      </c>
      <c r="K162" s="136">
        <f t="shared" si="26"/>
        <v>97.528072353618839</v>
      </c>
      <c r="L162" s="136">
        <f t="shared" si="28"/>
        <v>187.87742142857144</v>
      </c>
      <c r="M162" s="462"/>
      <c r="N162" s="508"/>
      <c r="O162" s="20"/>
      <c r="P162" s="20"/>
      <c r="Q162" s="20"/>
    </row>
    <row r="163" spans="1:17" s="8" customFormat="1" ht="245.25" customHeight="1" x14ac:dyDescent="0.5">
      <c r="A163" s="459"/>
      <c r="B163" s="503"/>
      <c r="C163" s="504"/>
      <c r="D163" s="252" t="s">
        <v>21</v>
      </c>
      <c r="E163" s="262">
        <v>0</v>
      </c>
      <c r="F163" s="262">
        <v>0</v>
      </c>
      <c r="G163" s="262">
        <v>0</v>
      </c>
      <c r="H163" s="262">
        <v>0</v>
      </c>
      <c r="I163" s="172">
        <f t="shared" si="29"/>
        <v>0</v>
      </c>
      <c r="J163" s="136">
        <f t="shared" si="25"/>
        <v>0</v>
      </c>
      <c r="K163" s="136">
        <f t="shared" si="26"/>
        <v>0</v>
      </c>
      <c r="L163" s="136">
        <f t="shared" si="28"/>
        <v>0</v>
      </c>
      <c r="M163" s="462"/>
      <c r="N163" s="508"/>
      <c r="O163" s="20"/>
      <c r="P163" s="20"/>
      <c r="Q163" s="20"/>
    </row>
    <row r="164" spans="1:17" s="8" customFormat="1" ht="191.25" customHeight="1" x14ac:dyDescent="0.5">
      <c r="A164" s="459"/>
      <c r="B164" s="503"/>
      <c r="C164" s="504"/>
      <c r="D164" s="252" t="s">
        <v>22</v>
      </c>
      <c r="E164" s="262">
        <v>0</v>
      </c>
      <c r="F164" s="262">
        <v>0</v>
      </c>
      <c r="G164" s="262">
        <v>0</v>
      </c>
      <c r="H164" s="262">
        <v>0</v>
      </c>
      <c r="I164" s="172">
        <f t="shared" si="29"/>
        <v>0</v>
      </c>
      <c r="J164" s="136">
        <f t="shared" si="25"/>
        <v>0</v>
      </c>
      <c r="K164" s="136">
        <f t="shared" si="26"/>
        <v>0</v>
      </c>
      <c r="L164" s="136">
        <f t="shared" si="28"/>
        <v>0</v>
      </c>
      <c r="M164" s="462"/>
      <c r="N164" s="508"/>
      <c r="O164" s="20"/>
      <c r="P164" s="20"/>
      <c r="Q164" s="20"/>
    </row>
    <row r="165" spans="1:17" s="8" customFormat="1" ht="131.25" customHeight="1" x14ac:dyDescent="0.5">
      <c r="A165" s="459"/>
      <c r="B165" s="503"/>
      <c r="C165" s="504"/>
      <c r="D165" s="253" t="s">
        <v>23</v>
      </c>
      <c r="E165" s="134">
        <v>0</v>
      </c>
      <c r="F165" s="134">
        <v>0</v>
      </c>
      <c r="G165" s="134">
        <v>0</v>
      </c>
      <c r="H165" s="134">
        <v>0</v>
      </c>
      <c r="I165" s="186">
        <f t="shared" si="29"/>
        <v>0</v>
      </c>
      <c r="J165" s="136">
        <f t="shared" si="25"/>
        <v>0</v>
      </c>
      <c r="K165" s="136">
        <f t="shared" si="26"/>
        <v>0</v>
      </c>
      <c r="L165" s="136">
        <f t="shared" si="28"/>
        <v>0</v>
      </c>
      <c r="M165" s="462"/>
      <c r="N165" s="508"/>
      <c r="O165" s="20"/>
      <c r="P165" s="20"/>
      <c r="Q165" s="20"/>
    </row>
    <row r="166" spans="1:17" s="8" customFormat="1" ht="131.25" customHeight="1" x14ac:dyDescent="0.5">
      <c r="A166" s="459"/>
      <c r="B166" s="503"/>
      <c r="C166" s="504"/>
      <c r="D166" s="255" t="s">
        <v>24</v>
      </c>
      <c r="E166" s="134">
        <v>0</v>
      </c>
      <c r="F166" s="134">
        <v>0</v>
      </c>
      <c r="G166" s="134">
        <v>0</v>
      </c>
      <c r="H166" s="134">
        <v>0</v>
      </c>
      <c r="I166" s="172">
        <f t="shared" si="29"/>
        <v>0</v>
      </c>
      <c r="J166" s="136">
        <f t="shared" si="25"/>
        <v>0</v>
      </c>
      <c r="K166" s="136">
        <f t="shared" si="26"/>
        <v>0</v>
      </c>
      <c r="L166" s="136">
        <f t="shared" si="28"/>
        <v>0</v>
      </c>
      <c r="M166" s="462"/>
      <c r="N166" s="508"/>
      <c r="O166" s="20"/>
      <c r="P166" s="20"/>
      <c r="Q166" s="20"/>
    </row>
    <row r="167" spans="1:17" s="8" customFormat="1" ht="222.75" customHeight="1" x14ac:dyDescent="0.5">
      <c r="A167" s="459">
        <v>20</v>
      </c>
      <c r="B167" s="503" t="s">
        <v>53</v>
      </c>
      <c r="C167" s="504">
        <v>10</v>
      </c>
      <c r="D167" s="244" t="s">
        <v>17</v>
      </c>
      <c r="E167" s="132">
        <f>E168+E169+E170+E171+E173</f>
        <v>474504.5723</v>
      </c>
      <c r="F167" s="132">
        <f>F168+F169+F170+F171+F173</f>
        <v>109826.27834</v>
      </c>
      <c r="G167" s="132">
        <f>G168+G169+G170+G171+G173</f>
        <v>404392.10601000005</v>
      </c>
      <c r="H167" s="132">
        <f>H168+H169+H170+H171+H173</f>
        <v>109956.81468999998</v>
      </c>
      <c r="I167" s="168">
        <f t="shared" si="29"/>
        <v>130.5363499999803</v>
      </c>
      <c r="J167" s="132">
        <f t="shared" si="25"/>
        <v>27.190643203920729</v>
      </c>
      <c r="K167" s="132">
        <f t="shared" si="26"/>
        <v>100.11885711869056</v>
      </c>
      <c r="L167" s="132">
        <f t="shared" si="28"/>
        <v>23.172972634809739</v>
      </c>
      <c r="M167" s="462">
        <v>11</v>
      </c>
      <c r="N167" s="507" t="s">
        <v>67</v>
      </c>
      <c r="O167" s="20"/>
      <c r="P167" s="20"/>
      <c r="Q167" s="20"/>
    </row>
    <row r="168" spans="1:17" s="8" customFormat="1" ht="172.5" customHeight="1" x14ac:dyDescent="0.5">
      <c r="A168" s="459"/>
      <c r="B168" s="503"/>
      <c r="C168" s="504"/>
      <c r="D168" s="248" t="s">
        <v>18</v>
      </c>
      <c r="E168" s="179">
        <v>5341.7000000000007</v>
      </c>
      <c r="F168" s="179">
        <v>1010.3068899999998</v>
      </c>
      <c r="G168" s="179">
        <v>1265.1999900000001</v>
      </c>
      <c r="H168" s="179">
        <v>1265.1999900000001</v>
      </c>
      <c r="I168" s="178">
        <f t="shared" si="29"/>
        <v>254.89310000000023</v>
      </c>
      <c r="J168" s="136">
        <f t="shared" si="25"/>
        <v>100</v>
      </c>
      <c r="K168" s="136">
        <f t="shared" si="26"/>
        <v>125.22927464149041</v>
      </c>
      <c r="L168" s="136">
        <f t="shared" si="28"/>
        <v>23.685343429994195</v>
      </c>
      <c r="M168" s="462"/>
      <c r="N168" s="508"/>
      <c r="O168" s="20"/>
      <c r="P168" s="20"/>
      <c r="Q168" s="20"/>
    </row>
    <row r="169" spans="1:17" s="8" customFormat="1" ht="146.25" customHeight="1" x14ac:dyDescent="0.5">
      <c r="A169" s="459"/>
      <c r="B169" s="503"/>
      <c r="C169" s="504"/>
      <c r="D169" s="248" t="s">
        <v>19</v>
      </c>
      <c r="E169" s="179">
        <v>1696.6000000000001</v>
      </c>
      <c r="F169" s="179">
        <v>511.78577000000001</v>
      </c>
      <c r="G169" s="179">
        <v>482.58577000000002</v>
      </c>
      <c r="H169" s="177">
        <v>37.018940000000001</v>
      </c>
      <c r="I169" s="176">
        <f t="shared" si="29"/>
        <v>-474.76683000000003</v>
      </c>
      <c r="J169" s="136">
        <f t="shared" si="25"/>
        <v>7.670955569203791</v>
      </c>
      <c r="K169" s="136">
        <f t="shared" si="26"/>
        <v>7.2332882565296792</v>
      </c>
      <c r="L169" s="136">
        <f t="shared" si="28"/>
        <v>2.18194860308853</v>
      </c>
      <c r="M169" s="462"/>
      <c r="N169" s="508"/>
      <c r="O169" s="20"/>
      <c r="P169" s="20"/>
      <c r="Q169" s="20"/>
    </row>
    <row r="170" spans="1:17" s="8" customFormat="1" ht="159" customHeight="1" x14ac:dyDescent="0.5">
      <c r="A170" s="459"/>
      <c r="B170" s="503"/>
      <c r="C170" s="504"/>
      <c r="D170" s="248" t="s">
        <v>20</v>
      </c>
      <c r="E170" s="179">
        <v>417787.14120000001</v>
      </c>
      <c r="F170" s="179">
        <v>108304.18568000001</v>
      </c>
      <c r="G170" s="179">
        <v>402644.32025000005</v>
      </c>
      <c r="H170" s="179">
        <v>108654.59575999998</v>
      </c>
      <c r="I170" s="178">
        <f t="shared" si="29"/>
        <v>350.41007999997237</v>
      </c>
      <c r="J170" s="136">
        <f t="shared" si="25"/>
        <v>26.985254800697756</v>
      </c>
      <c r="K170" s="136">
        <f t="shared" si="26"/>
        <v>100.32354250927598</v>
      </c>
      <c r="L170" s="136">
        <f t="shared" si="28"/>
        <v>26.007166100879502</v>
      </c>
      <c r="M170" s="462"/>
      <c r="N170" s="508"/>
      <c r="O170" s="20"/>
      <c r="P170" s="20"/>
      <c r="Q170" s="20"/>
    </row>
    <row r="171" spans="1:17" s="8" customFormat="1" ht="166.5" customHeight="1" x14ac:dyDescent="0.5">
      <c r="A171" s="459"/>
      <c r="B171" s="503"/>
      <c r="C171" s="504"/>
      <c r="D171" s="252" t="s">
        <v>21</v>
      </c>
      <c r="E171" s="175">
        <v>0</v>
      </c>
      <c r="F171" s="175">
        <v>0</v>
      </c>
      <c r="G171" s="175">
        <v>0</v>
      </c>
      <c r="H171" s="175">
        <v>0</v>
      </c>
      <c r="I171" s="176">
        <f t="shared" si="29"/>
        <v>0</v>
      </c>
      <c r="J171" s="136">
        <f t="shared" si="25"/>
        <v>0</v>
      </c>
      <c r="K171" s="136">
        <f t="shared" si="26"/>
        <v>0</v>
      </c>
      <c r="L171" s="136">
        <f t="shared" si="28"/>
        <v>0</v>
      </c>
      <c r="M171" s="462"/>
      <c r="N171" s="508"/>
      <c r="O171" s="20"/>
      <c r="P171" s="20"/>
      <c r="Q171" s="20"/>
    </row>
    <row r="172" spans="1:17" s="8" customFormat="1" ht="215.25" customHeight="1" x14ac:dyDescent="0.5">
      <c r="A172" s="459"/>
      <c r="B172" s="503"/>
      <c r="C172" s="504"/>
      <c r="D172" s="252" t="s">
        <v>22</v>
      </c>
      <c r="E172" s="175">
        <v>0</v>
      </c>
      <c r="F172" s="175">
        <v>0</v>
      </c>
      <c r="G172" s="175">
        <v>0</v>
      </c>
      <c r="H172" s="175">
        <v>0</v>
      </c>
      <c r="I172" s="176">
        <f t="shared" si="29"/>
        <v>0</v>
      </c>
      <c r="J172" s="136">
        <f t="shared" si="25"/>
        <v>0</v>
      </c>
      <c r="K172" s="136">
        <f t="shared" si="26"/>
        <v>0</v>
      </c>
      <c r="L172" s="136">
        <f t="shared" si="28"/>
        <v>0</v>
      </c>
      <c r="M172" s="462"/>
      <c r="N172" s="508"/>
      <c r="O172" s="20"/>
      <c r="P172" s="20"/>
      <c r="Q172" s="20"/>
    </row>
    <row r="173" spans="1:17" s="8" customFormat="1" ht="141.75" customHeight="1" x14ac:dyDescent="0.5">
      <c r="A173" s="459"/>
      <c r="B173" s="503"/>
      <c r="C173" s="504"/>
      <c r="D173" s="253" t="s">
        <v>23</v>
      </c>
      <c r="E173" s="175">
        <v>49679.131099999999</v>
      </c>
      <c r="F173" s="175">
        <v>0</v>
      </c>
      <c r="G173" s="175">
        <v>0</v>
      </c>
      <c r="H173" s="175">
        <v>0</v>
      </c>
      <c r="I173" s="174">
        <f t="shared" si="29"/>
        <v>0</v>
      </c>
      <c r="J173" s="136">
        <f t="shared" si="25"/>
        <v>0</v>
      </c>
      <c r="K173" s="136">
        <f t="shared" si="26"/>
        <v>0</v>
      </c>
      <c r="L173" s="136">
        <f t="shared" si="28"/>
        <v>0</v>
      </c>
      <c r="M173" s="462"/>
      <c r="N173" s="508"/>
      <c r="O173" s="20"/>
      <c r="P173" s="20"/>
      <c r="Q173" s="20"/>
    </row>
    <row r="174" spans="1:17" s="8" customFormat="1" ht="128.25" customHeight="1" x14ac:dyDescent="0.5">
      <c r="A174" s="459"/>
      <c r="B174" s="503"/>
      <c r="C174" s="504"/>
      <c r="D174" s="255" t="s">
        <v>24</v>
      </c>
      <c r="E174" s="261">
        <v>0</v>
      </c>
      <c r="F174" s="261">
        <v>0</v>
      </c>
      <c r="G174" s="261">
        <v>0</v>
      </c>
      <c r="H174" s="261">
        <v>0</v>
      </c>
      <c r="I174" s="176">
        <f t="shared" si="29"/>
        <v>0</v>
      </c>
      <c r="J174" s="136">
        <f t="shared" si="25"/>
        <v>0</v>
      </c>
      <c r="K174" s="136">
        <f t="shared" si="26"/>
        <v>0</v>
      </c>
      <c r="L174" s="136">
        <f t="shared" si="28"/>
        <v>0</v>
      </c>
      <c r="M174" s="462"/>
      <c r="N174" s="508"/>
      <c r="O174" s="20"/>
      <c r="P174" s="20"/>
      <c r="Q174" s="20"/>
    </row>
    <row r="175" spans="1:17" s="8" customFormat="1" ht="210.75" customHeight="1" x14ac:dyDescent="0.5">
      <c r="A175" s="459">
        <v>21</v>
      </c>
      <c r="B175" s="503" t="s">
        <v>54</v>
      </c>
      <c r="C175" s="504">
        <v>14</v>
      </c>
      <c r="D175" s="244" t="s">
        <v>17</v>
      </c>
      <c r="E175" s="132">
        <f>E176+E177+E178+E179+E181</f>
        <v>2046.6</v>
      </c>
      <c r="F175" s="132">
        <f>F176+F177+F178+F179+F181</f>
        <v>192.8</v>
      </c>
      <c r="G175" s="132">
        <f>G176+G177+G178+G179+G181</f>
        <v>1940</v>
      </c>
      <c r="H175" s="132">
        <f>H176+H177+H178+H179+H181</f>
        <v>192.8</v>
      </c>
      <c r="I175" s="185">
        <f t="shared" si="29"/>
        <v>0</v>
      </c>
      <c r="J175" s="132">
        <f t="shared" si="25"/>
        <v>9.9381443298969074</v>
      </c>
      <c r="K175" s="132">
        <f t="shared" si="26"/>
        <v>100</v>
      </c>
      <c r="L175" s="132">
        <f t="shared" si="28"/>
        <v>9.420502296491744</v>
      </c>
      <c r="M175" s="462">
        <v>3</v>
      </c>
      <c r="N175" s="465" t="s">
        <v>55</v>
      </c>
      <c r="O175" s="20"/>
      <c r="P175" s="20"/>
      <c r="Q175" s="20"/>
    </row>
    <row r="176" spans="1:17" s="8" customFormat="1" ht="169.5" customHeight="1" x14ac:dyDescent="0.5">
      <c r="A176" s="459"/>
      <c r="B176" s="503"/>
      <c r="C176" s="504"/>
      <c r="D176" s="248" t="s">
        <v>18</v>
      </c>
      <c r="E176" s="134">
        <v>0</v>
      </c>
      <c r="F176" s="134">
        <v>0</v>
      </c>
      <c r="G176" s="134">
        <v>0</v>
      </c>
      <c r="H176" s="134">
        <v>0</v>
      </c>
      <c r="I176" s="163">
        <f t="shared" si="29"/>
        <v>0</v>
      </c>
      <c r="J176" s="136">
        <f t="shared" ref="J176:J182" si="30">IF(G176=0,0,H176/G176)*100</f>
        <v>0</v>
      </c>
      <c r="K176" s="136">
        <f t="shared" ref="K176:K182" si="31">IF(F176=0,0,H176/F176*100)</f>
        <v>0</v>
      </c>
      <c r="L176" s="136">
        <f t="shared" si="28"/>
        <v>0</v>
      </c>
      <c r="M176" s="462"/>
      <c r="N176" s="466"/>
      <c r="O176" s="20"/>
      <c r="P176" s="20"/>
      <c r="Q176" s="20"/>
    </row>
    <row r="177" spans="1:17" s="8" customFormat="1" ht="154.5" customHeight="1" x14ac:dyDescent="0.5">
      <c r="A177" s="459"/>
      <c r="B177" s="503"/>
      <c r="C177" s="504"/>
      <c r="D177" s="248" t="s">
        <v>19</v>
      </c>
      <c r="E177" s="184">
        <v>106.6</v>
      </c>
      <c r="F177" s="184">
        <v>0</v>
      </c>
      <c r="G177" s="183">
        <v>0</v>
      </c>
      <c r="H177" s="134">
        <v>0</v>
      </c>
      <c r="I177" s="163">
        <v>0</v>
      </c>
      <c r="J177" s="136">
        <f t="shared" si="30"/>
        <v>0</v>
      </c>
      <c r="K177" s="136">
        <f t="shared" si="31"/>
        <v>0</v>
      </c>
      <c r="L177" s="136">
        <f t="shared" si="28"/>
        <v>0</v>
      </c>
      <c r="M177" s="462"/>
      <c r="N177" s="466"/>
      <c r="O177" s="20"/>
      <c r="P177" s="20"/>
      <c r="Q177" s="20"/>
    </row>
    <row r="178" spans="1:17" s="8" customFormat="1" ht="184.5" customHeight="1" x14ac:dyDescent="0.5">
      <c r="A178" s="459"/>
      <c r="B178" s="503"/>
      <c r="C178" s="504"/>
      <c r="D178" s="248" t="s">
        <v>20</v>
      </c>
      <c r="E178" s="184">
        <v>1940</v>
      </c>
      <c r="F178" s="184">
        <v>192.8</v>
      </c>
      <c r="G178" s="183">
        <v>1940</v>
      </c>
      <c r="H178" s="184">
        <v>192.8</v>
      </c>
      <c r="I178" s="163">
        <v>0</v>
      </c>
      <c r="J178" s="136">
        <f t="shared" si="30"/>
        <v>9.9381443298969074</v>
      </c>
      <c r="K178" s="136">
        <f t="shared" si="31"/>
        <v>100</v>
      </c>
      <c r="L178" s="136">
        <f t="shared" si="28"/>
        <v>9.9381443298969074</v>
      </c>
      <c r="M178" s="462"/>
      <c r="N178" s="466"/>
      <c r="O178" s="20"/>
      <c r="P178" s="20"/>
      <c r="Q178" s="20"/>
    </row>
    <row r="179" spans="1:17" s="8" customFormat="1" ht="232.5" customHeight="1" x14ac:dyDescent="0.5">
      <c r="A179" s="459"/>
      <c r="B179" s="503"/>
      <c r="C179" s="504"/>
      <c r="D179" s="252" t="s">
        <v>21</v>
      </c>
      <c r="E179" s="262">
        <v>0</v>
      </c>
      <c r="F179" s="134">
        <v>0</v>
      </c>
      <c r="G179" s="134">
        <v>0</v>
      </c>
      <c r="H179" s="134">
        <v>0</v>
      </c>
      <c r="I179" s="182">
        <f t="shared" si="29"/>
        <v>0</v>
      </c>
      <c r="J179" s="136">
        <f t="shared" si="30"/>
        <v>0</v>
      </c>
      <c r="K179" s="136">
        <f t="shared" si="31"/>
        <v>0</v>
      </c>
      <c r="L179" s="136">
        <f t="shared" si="28"/>
        <v>0</v>
      </c>
      <c r="M179" s="462"/>
      <c r="N179" s="466"/>
      <c r="O179" s="20"/>
      <c r="P179" s="20"/>
      <c r="Q179" s="20"/>
    </row>
    <row r="180" spans="1:17" s="8" customFormat="1" ht="183" customHeight="1" x14ac:dyDescent="0.5">
      <c r="A180" s="459"/>
      <c r="B180" s="503"/>
      <c r="C180" s="504"/>
      <c r="D180" s="252" t="s">
        <v>22</v>
      </c>
      <c r="E180" s="262">
        <v>0</v>
      </c>
      <c r="F180" s="134">
        <v>0</v>
      </c>
      <c r="G180" s="134">
        <v>0</v>
      </c>
      <c r="H180" s="134">
        <v>0</v>
      </c>
      <c r="I180" s="182">
        <f t="shared" si="29"/>
        <v>0</v>
      </c>
      <c r="J180" s="136">
        <f t="shared" si="30"/>
        <v>0</v>
      </c>
      <c r="K180" s="136">
        <f t="shared" si="31"/>
        <v>0</v>
      </c>
      <c r="L180" s="136">
        <f t="shared" si="28"/>
        <v>0</v>
      </c>
      <c r="M180" s="462"/>
      <c r="N180" s="466"/>
      <c r="O180" s="20"/>
      <c r="P180" s="20"/>
      <c r="Q180" s="20"/>
    </row>
    <row r="181" spans="1:17" s="8" customFormat="1" ht="191.25" customHeight="1" x14ac:dyDescent="0.5">
      <c r="A181" s="459"/>
      <c r="B181" s="503"/>
      <c r="C181" s="504"/>
      <c r="D181" s="253" t="s">
        <v>23</v>
      </c>
      <c r="E181" s="258">
        <v>0</v>
      </c>
      <c r="F181" s="134">
        <v>0</v>
      </c>
      <c r="G181" s="134">
        <v>0</v>
      </c>
      <c r="H181" s="134">
        <v>0</v>
      </c>
      <c r="I181" s="182">
        <f t="shared" si="29"/>
        <v>0</v>
      </c>
      <c r="J181" s="136">
        <f t="shared" si="30"/>
        <v>0</v>
      </c>
      <c r="K181" s="136">
        <f t="shared" si="31"/>
        <v>0</v>
      </c>
      <c r="L181" s="136">
        <f t="shared" si="28"/>
        <v>0</v>
      </c>
      <c r="M181" s="462"/>
      <c r="N181" s="466"/>
      <c r="O181" s="20"/>
      <c r="P181" s="20"/>
      <c r="Q181" s="20"/>
    </row>
    <row r="182" spans="1:17" s="8" customFormat="1" ht="173.25" customHeight="1" x14ac:dyDescent="0.5">
      <c r="A182" s="459"/>
      <c r="B182" s="503"/>
      <c r="C182" s="504"/>
      <c r="D182" s="255" t="s">
        <v>24</v>
      </c>
      <c r="E182" s="134">
        <v>0</v>
      </c>
      <c r="F182" s="134">
        <v>0</v>
      </c>
      <c r="G182" s="134">
        <v>0</v>
      </c>
      <c r="H182" s="134">
        <v>0</v>
      </c>
      <c r="I182" s="182">
        <f t="shared" si="29"/>
        <v>0</v>
      </c>
      <c r="J182" s="136">
        <f t="shared" si="30"/>
        <v>0</v>
      </c>
      <c r="K182" s="136">
        <f t="shared" si="31"/>
        <v>0</v>
      </c>
      <c r="L182" s="136">
        <f t="shared" si="28"/>
        <v>0</v>
      </c>
      <c r="M182" s="462"/>
      <c r="N182" s="466"/>
      <c r="O182" s="20"/>
      <c r="P182" s="20"/>
      <c r="Q182" s="20"/>
    </row>
    <row r="183" spans="1:17" s="8" customFormat="1" ht="210.75" customHeight="1" x14ac:dyDescent="0.5">
      <c r="A183" s="459">
        <v>22</v>
      </c>
      <c r="B183" s="503" t="s">
        <v>56</v>
      </c>
      <c r="C183" s="504">
        <v>3</v>
      </c>
      <c r="D183" s="244" t="s">
        <v>17</v>
      </c>
      <c r="E183" s="132">
        <f>E184+E185+E186+E187+E189</f>
        <v>1500</v>
      </c>
      <c r="F183" s="132">
        <f>F184+F185+F186+F187+F189</f>
        <v>0</v>
      </c>
      <c r="G183" s="132">
        <f>G184+G185+G186+G187+G189</f>
        <v>1500</v>
      </c>
      <c r="H183" s="132">
        <f>H184+H185+H186+H187+H189</f>
        <v>0</v>
      </c>
      <c r="I183" s="181">
        <f t="shared" si="29"/>
        <v>0</v>
      </c>
      <c r="J183" s="132">
        <f t="shared" ref="J183" si="32">IF(H183=0, ,H183/G183*100)</f>
        <v>0</v>
      </c>
      <c r="K183" s="132">
        <f t="shared" ref="K183" si="33">IF(H183=0,0,H183/F183*100)</f>
        <v>0</v>
      </c>
      <c r="L183" s="132">
        <f>IF(H183=0,0,H183/E183*100)</f>
        <v>0</v>
      </c>
      <c r="M183" s="462">
        <v>3</v>
      </c>
      <c r="N183" s="465" t="s">
        <v>59</v>
      </c>
      <c r="O183" s="20"/>
      <c r="P183" s="20"/>
      <c r="Q183" s="20"/>
    </row>
    <row r="184" spans="1:17" s="8" customFormat="1" ht="169.5" customHeight="1" x14ac:dyDescent="0.5">
      <c r="A184" s="459"/>
      <c r="B184" s="503"/>
      <c r="C184" s="504"/>
      <c r="D184" s="248" t="s">
        <v>18</v>
      </c>
      <c r="E184" s="134">
        <v>0</v>
      </c>
      <c r="F184" s="134">
        <v>0</v>
      </c>
      <c r="G184" s="134">
        <v>0</v>
      </c>
      <c r="H184" s="134">
        <v>0</v>
      </c>
      <c r="I184" s="135">
        <f t="shared" si="29"/>
        <v>0</v>
      </c>
      <c r="J184" s="136">
        <f t="shared" ref="J184:J190" si="34">IF(G184=0,0,H184/G184)*100</f>
        <v>0</v>
      </c>
      <c r="K184" s="136">
        <f t="shared" ref="K184:K190" si="35">IF(F184=0,0,H184/F184*100)</f>
        <v>0</v>
      </c>
      <c r="L184" s="136">
        <f t="shared" ref="L184:L190" si="36">IF(H184=0,0,H184/E184*100)</f>
        <v>0</v>
      </c>
      <c r="M184" s="462"/>
      <c r="N184" s="466"/>
      <c r="O184" s="20"/>
      <c r="P184" s="20"/>
      <c r="Q184" s="20"/>
    </row>
    <row r="185" spans="1:17" s="8" customFormat="1" ht="154.5" customHeight="1" x14ac:dyDescent="0.5">
      <c r="A185" s="459"/>
      <c r="B185" s="503"/>
      <c r="C185" s="504"/>
      <c r="D185" s="248" t="s">
        <v>19</v>
      </c>
      <c r="E185" s="134">
        <v>0</v>
      </c>
      <c r="F185" s="134">
        <v>0</v>
      </c>
      <c r="G185" s="134">
        <v>0</v>
      </c>
      <c r="H185" s="134">
        <v>0</v>
      </c>
      <c r="I185" s="140">
        <f t="shared" si="29"/>
        <v>0</v>
      </c>
      <c r="J185" s="136">
        <f t="shared" si="34"/>
        <v>0</v>
      </c>
      <c r="K185" s="136">
        <f t="shared" si="35"/>
        <v>0</v>
      </c>
      <c r="L185" s="136">
        <f t="shared" si="36"/>
        <v>0</v>
      </c>
      <c r="M185" s="462"/>
      <c r="N185" s="466"/>
      <c r="O185" s="20"/>
      <c r="P185" s="20"/>
      <c r="Q185" s="20"/>
    </row>
    <row r="186" spans="1:17" s="8" customFormat="1" ht="184.5" customHeight="1" x14ac:dyDescent="0.5">
      <c r="A186" s="459"/>
      <c r="B186" s="503"/>
      <c r="C186" s="504"/>
      <c r="D186" s="248" t="s">
        <v>20</v>
      </c>
      <c r="E186" s="266">
        <v>1500</v>
      </c>
      <c r="F186" s="134">
        <v>0</v>
      </c>
      <c r="G186" s="266">
        <v>1500</v>
      </c>
      <c r="H186" s="134">
        <v>0</v>
      </c>
      <c r="I186" s="140">
        <v>0</v>
      </c>
      <c r="J186" s="136">
        <f t="shared" si="34"/>
        <v>0</v>
      </c>
      <c r="K186" s="136">
        <f t="shared" si="35"/>
        <v>0</v>
      </c>
      <c r="L186" s="136">
        <f t="shared" si="36"/>
        <v>0</v>
      </c>
      <c r="M186" s="462"/>
      <c r="N186" s="466"/>
      <c r="O186" s="20"/>
      <c r="P186" s="20"/>
      <c r="Q186" s="20"/>
    </row>
    <row r="187" spans="1:17" s="8" customFormat="1" ht="236.25" customHeight="1" x14ac:dyDescent="0.5">
      <c r="A187" s="459"/>
      <c r="B187" s="503"/>
      <c r="C187" s="504"/>
      <c r="D187" s="252" t="s">
        <v>21</v>
      </c>
      <c r="E187" s="262">
        <v>0</v>
      </c>
      <c r="F187" s="134">
        <v>0</v>
      </c>
      <c r="G187" s="134">
        <v>0</v>
      </c>
      <c r="H187" s="134">
        <v>0</v>
      </c>
      <c r="I187" s="135">
        <f t="shared" ref="I187:I190" si="37">H187-F187</f>
        <v>0</v>
      </c>
      <c r="J187" s="136">
        <f t="shared" si="34"/>
        <v>0</v>
      </c>
      <c r="K187" s="136">
        <f t="shared" si="35"/>
        <v>0</v>
      </c>
      <c r="L187" s="136">
        <f t="shared" si="36"/>
        <v>0</v>
      </c>
      <c r="M187" s="462"/>
      <c r="N187" s="466"/>
      <c r="O187" s="20"/>
      <c r="P187" s="20"/>
      <c r="Q187" s="20"/>
    </row>
    <row r="188" spans="1:17" s="8" customFormat="1" ht="183" customHeight="1" x14ac:dyDescent="0.5">
      <c r="A188" s="459"/>
      <c r="B188" s="503"/>
      <c r="C188" s="504"/>
      <c r="D188" s="252" t="s">
        <v>22</v>
      </c>
      <c r="E188" s="262">
        <v>0</v>
      </c>
      <c r="F188" s="134">
        <v>0</v>
      </c>
      <c r="G188" s="134">
        <v>0</v>
      </c>
      <c r="H188" s="134">
        <v>0</v>
      </c>
      <c r="I188" s="135">
        <f t="shared" si="37"/>
        <v>0</v>
      </c>
      <c r="J188" s="136">
        <f t="shared" si="34"/>
        <v>0</v>
      </c>
      <c r="K188" s="136">
        <f t="shared" si="35"/>
        <v>0</v>
      </c>
      <c r="L188" s="136">
        <f t="shared" si="36"/>
        <v>0</v>
      </c>
      <c r="M188" s="462"/>
      <c r="N188" s="466"/>
      <c r="O188" s="20"/>
      <c r="P188" s="20"/>
      <c r="Q188" s="20"/>
    </row>
    <row r="189" spans="1:17" s="8" customFormat="1" ht="128.25" customHeight="1" x14ac:dyDescent="0.5">
      <c r="A189" s="459"/>
      <c r="B189" s="503"/>
      <c r="C189" s="504"/>
      <c r="D189" s="253" t="s">
        <v>23</v>
      </c>
      <c r="E189" s="258">
        <v>0</v>
      </c>
      <c r="F189" s="134">
        <v>0</v>
      </c>
      <c r="G189" s="134">
        <v>0</v>
      </c>
      <c r="H189" s="134">
        <v>0</v>
      </c>
      <c r="I189" s="135">
        <f t="shared" si="37"/>
        <v>0</v>
      </c>
      <c r="J189" s="136">
        <f t="shared" si="34"/>
        <v>0</v>
      </c>
      <c r="K189" s="136">
        <f t="shared" si="35"/>
        <v>0</v>
      </c>
      <c r="L189" s="136">
        <f t="shared" si="36"/>
        <v>0</v>
      </c>
      <c r="M189" s="462"/>
      <c r="N189" s="466"/>
      <c r="O189" s="20"/>
      <c r="P189" s="20"/>
      <c r="Q189" s="20"/>
    </row>
    <row r="190" spans="1:17" s="8" customFormat="1" ht="128.25" customHeight="1" x14ac:dyDescent="0.5">
      <c r="A190" s="459"/>
      <c r="B190" s="503"/>
      <c r="C190" s="504"/>
      <c r="D190" s="255" t="s">
        <v>24</v>
      </c>
      <c r="E190" s="134">
        <v>0</v>
      </c>
      <c r="F190" s="134">
        <v>0</v>
      </c>
      <c r="G190" s="134">
        <v>0</v>
      </c>
      <c r="H190" s="134">
        <v>0</v>
      </c>
      <c r="I190" s="135">
        <f t="shared" si="37"/>
        <v>0</v>
      </c>
      <c r="J190" s="136">
        <f t="shared" si="34"/>
        <v>0</v>
      </c>
      <c r="K190" s="136">
        <f t="shared" si="35"/>
        <v>0</v>
      </c>
      <c r="L190" s="136">
        <f t="shared" si="36"/>
        <v>0</v>
      </c>
      <c r="M190" s="462"/>
      <c r="N190" s="46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E175" sqref="E175:L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239" customFormat="1" ht="87" customHeight="1" x14ac:dyDescent="0.8">
      <c r="A4" s="492" t="s">
        <v>1</v>
      </c>
      <c r="B4" s="492" t="s">
        <v>2</v>
      </c>
      <c r="C4" s="492" t="s">
        <v>3</v>
      </c>
      <c r="D4" s="492" t="s">
        <v>4</v>
      </c>
      <c r="E4" s="483" t="s">
        <v>77</v>
      </c>
      <c r="F4" s="483"/>
      <c r="G4" s="483"/>
      <c r="H4" s="483"/>
      <c r="I4" s="483"/>
      <c r="J4" s="483"/>
      <c r="K4" s="483"/>
      <c r="L4" s="483"/>
      <c r="M4" s="493" t="s">
        <v>5</v>
      </c>
      <c r="N4" s="492" t="s">
        <v>6</v>
      </c>
      <c r="O4" s="237"/>
      <c r="P4" s="237"/>
      <c r="Q4" s="237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</row>
    <row r="5" spans="1:29" s="239" customFormat="1" ht="301.5" customHeight="1" x14ac:dyDescent="0.8">
      <c r="A5" s="492"/>
      <c r="B5" s="492"/>
      <c r="C5" s="492"/>
      <c r="D5" s="492"/>
      <c r="E5" s="240" t="s">
        <v>72</v>
      </c>
      <c r="F5" s="240" t="s">
        <v>7</v>
      </c>
      <c r="G5" s="240" t="s">
        <v>8</v>
      </c>
      <c r="H5" s="240" t="s">
        <v>9</v>
      </c>
      <c r="I5" s="240" t="s">
        <v>10</v>
      </c>
      <c r="J5" s="240" t="s">
        <v>11</v>
      </c>
      <c r="K5" s="240" t="s">
        <v>12</v>
      </c>
      <c r="L5" s="240" t="s">
        <v>76</v>
      </c>
      <c r="M5" s="493"/>
      <c r="N5" s="492"/>
      <c r="O5" s="237"/>
      <c r="P5" s="237"/>
      <c r="Q5" s="237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</row>
    <row r="6" spans="1:29" s="239" customFormat="1" ht="184.5" customHeight="1" x14ac:dyDescent="0.8">
      <c r="A6" s="241">
        <v>1</v>
      </c>
      <c r="B6" s="241">
        <v>2</v>
      </c>
      <c r="C6" s="241">
        <v>3</v>
      </c>
      <c r="D6" s="241">
        <v>4</v>
      </c>
      <c r="E6" s="240">
        <v>5</v>
      </c>
      <c r="F6" s="240">
        <v>6</v>
      </c>
      <c r="G6" s="240">
        <v>7</v>
      </c>
      <c r="H6" s="240">
        <v>8</v>
      </c>
      <c r="I6" s="242" t="s">
        <v>13</v>
      </c>
      <c r="J6" s="242" t="s">
        <v>14</v>
      </c>
      <c r="K6" s="242" t="s">
        <v>15</v>
      </c>
      <c r="L6" s="242" t="s">
        <v>16</v>
      </c>
      <c r="M6" s="243">
        <v>13</v>
      </c>
      <c r="N6" s="376">
        <v>14</v>
      </c>
      <c r="O6" s="237"/>
      <c r="P6" s="237"/>
      <c r="Q6" s="237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</row>
    <row r="7" spans="1:29" s="247" customFormat="1" ht="154.5" customHeight="1" x14ac:dyDescent="0.5">
      <c r="A7" s="492"/>
      <c r="B7" s="494" t="s">
        <v>66</v>
      </c>
      <c r="C7" s="495">
        <f>C15+C23+C31+C39+C47+C55+C63+C71+C79+C87+C95+C103+C111+C119+C127+C135+C143++C151+C159+C167+C175+183</f>
        <v>325</v>
      </c>
      <c r="D7" s="244" t="s">
        <v>17</v>
      </c>
      <c r="E7" s="383" t="e">
        <f>E8+E9+E10+E11+E13</f>
        <v>#VALUE!</v>
      </c>
      <c r="F7" s="383">
        <f>F8+F9+F10+F11+F13</f>
        <v>1033567.7978099999</v>
      </c>
      <c r="G7" s="383" t="e">
        <f>G8+G9+G10+G11+G13</f>
        <v>#VALUE!</v>
      </c>
      <c r="H7" s="383">
        <f>H8+H9+H10</f>
        <v>1000050.68469</v>
      </c>
      <c r="I7" s="383">
        <f t="shared" ref="I7:I26" si="0">H7-F7</f>
        <v>-33517.113119999878</v>
      </c>
      <c r="J7" s="383" t="e">
        <f>IF(H7=0, ,H7/G7*100)</f>
        <v>#VALUE!</v>
      </c>
      <c r="K7" s="383">
        <f t="shared" ref="K7:K15" si="1">IF(H7=0,0,H7/F7*100)</f>
        <v>96.757144215307562</v>
      </c>
      <c r="L7" s="383" t="e">
        <f t="shared" ref="L7:L70" si="2">IF(H7=0,0,H7/E7*100)</f>
        <v>#VALUE!</v>
      </c>
      <c r="M7" s="497">
        <f>M15+M23+M31+M39+M47+M55+M63+M71+M79+M87+M95+M103+M111+M119+M127+M135+M143+M151+M159+M167+M175+M183</f>
        <v>150</v>
      </c>
      <c r="N7" s="499" t="s">
        <v>79</v>
      </c>
      <c r="O7" s="245"/>
      <c r="P7" s="245"/>
      <c r="Q7" s="245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</row>
    <row r="8" spans="1:29" s="247" customFormat="1" ht="146.25" customHeight="1" x14ac:dyDescent="0.5">
      <c r="A8" s="492"/>
      <c r="B8" s="494"/>
      <c r="C8" s="496"/>
      <c r="D8" s="248" t="s">
        <v>18</v>
      </c>
      <c r="E8" s="382">
        <f>E16+E24+E32+E40+E48+E56+E64+E72+E80+E88+E96+E104+E112+E120+E128+E136+E144+E152+E160+E168+E176+E184</f>
        <v>22509.000000000004</v>
      </c>
      <c r="F8" s="382">
        <f t="shared" ref="F8:G8" si="3">F16+F24+F32+F40+F48+F56+F64+F72+F80+F88+F96+F104+F112+F120+F128+F136+F144+F152+F160+F168+F176+F184</f>
        <v>12990.220789999999</v>
      </c>
      <c r="G8" s="382">
        <f t="shared" si="3"/>
        <v>13841.264780000001</v>
      </c>
      <c r="H8" s="382">
        <f>H16+H24+H32+H40+H48+H56+H64+H72+H80+H88+H96+H104+H112+H120+H128+H136+H144+H152+H160+H168+H176+H184</f>
        <v>13841.257679999999</v>
      </c>
      <c r="I8" s="382">
        <f t="shared" si="0"/>
        <v>851.0368899999994</v>
      </c>
      <c r="J8" s="381">
        <f t="shared" ref="J8:J15" si="4">IF(H8=0, ,H8/G8*100)</f>
        <v>99.99994870410967</v>
      </c>
      <c r="K8" s="381">
        <f t="shared" si="1"/>
        <v>106.55136586019489</v>
      </c>
      <c r="L8" s="381">
        <f t="shared" si="2"/>
        <v>61.492103958416621</v>
      </c>
      <c r="M8" s="498"/>
      <c r="N8" s="500"/>
      <c r="O8" s="369"/>
      <c r="P8" s="245"/>
      <c r="Q8" s="245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</row>
    <row r="9" spans="1:29" s="247" customFormat="1" ht="146.25" customHeight="1" x14ac:dyDescent="0.5">
      <c r="A9" s="492"/>
      <c r="B9" s="494"/>
      <c r="C9" s="496"/>
      <c r="D9" s="248" t="s">
        <v>19</v>
      </c>
      <c r="E9" s="382" t="e">
        <f>E17+E25+E33+E41+E49+E57+E65+E73+E81+E89+E97+E105+E113+E121+E129+E137+E145+E153+E161+E169+E177+E185</f>
        <v>#VALUE!</v>
      </c>
      <c r="F9" s="382">
        <f>F17+F25+F33+F41+F49+F57+F65+F73+F81+F89+F97+F105+F113+F121+F129+F137+F145+F153+F161+F169+F177+F185</f>
        <v>367542.99147779995</v>
      </c>
      <c r="G9" s="382" t="e">
        <f>G17+G25+G33+G41+G49+G57+G65+G73+G81+G89+G97+G105+G113+G121+G129+G137+G145+G153+G161+G169+G177+G185</f>
        <v>#VALUE!</v>
      </c>
      <c r="H9" s="382">
        <f>H17+H25+H33+H41+H49+H57+H65+H73+H81+H89+H97+H105+H113+H121+H129+H137+H145+H153+H161+H169+H177+H185</f>
        <v>372056.31394999998</v>
      </c>
      <c r="I9" s="382">
        <f t="shared" si="0"/>
        <v>4513.3224722000305</v>
      </c>
      <c r="J9" s="381" t="e">
        <f t="shared" si="4"/>
        <v>#VALUE!</v>
      </c>
      <c r="K9" s="381">
        <f t="shared" si="1"/>
        <v>101.22797130590169</v>
      </c>
      <c r="L9" s="381" t="e">
        <f t="shared" si="2"/>
        <v>#VALUE!</v>
      </c>
      <c r="M9" s="498"/>
      <c r="N9" s="500"/>
      <c r="O9" s="245"/>
      <c r="P9" s="245"/>
      <c r="Q9" s="245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</row>
    <row r="10" spans="1:29" s="247" customFormat="1" ht="155.25" customHeight="1" x14ac:dyDescent="0.5">
      <c r="A10" s="492"/>
      <c r="B10" s="494"/>
      <c r="C10" s="496"/>
      <c r="D10" s="248" t="s">
        <v>20</v>
      </c>
      <c r="E10" s="382">
        <f>E18+E26+E34+E42+E50+E58+E66+E74+E82+E90+E98+E106+E114+E122+E130+E138+E146+E154+E162+E170+E178+E186</f>
        <v>2686665.6939199995</v>
      </c>
      <c r="F10" s="382">
        <f>F18+F26+F34+F42+F50+F58+F66+F74+F82+F90+F98+F106+F114+F122+F130+F138+F146+F154+F162+F170+F178+F186</f>
        <v>653034.5855421999</v>
      </c>
      <c r="G10" s="382">
        <f>G18+G26+G34+G42+G50+G58+G66+G74+G82+G90+G98+G106+G114+G122+G130+G138+G146+G154+G162+G170+G178+G186</f>
        <v>3217020.67649</v>
      </c>
      <c r="H10" s="382">
        <f>H18+H26+H34+H42+H50+H58+H66+H74+H82+H90+H98+H106+H114+H122+H130+H138+H146+H154+H162+H170+H178+H186</f>
        <v>614153.11306</v>
      </c>
      <c r="I10" s="382">
        <f t="shared" si="0"/>
        <v>-38881.472482199897</v>
      </c>
      <c r="J10" s="381">
        <f t="shared" si="4"/>
        <v>19.090741863993397</v>
      </c>
      <c r="K10" s="381">
        <f t="shared" si="1"/>
        <v>94.046031658504347</v>
      </c>
      <c r="L10" s="381">
        <f t="shared" si="2"/>
        <v>22.859305288702121</v>
      </c>
      <c r="M10" s="498"/>
      <c r="N10" s="500"/>
      <c r="O10" s="371"/>
      <c r="P10" s="245"/>
      <c r="Q10" s="245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</row>
    <row r="11" spans="1:29" s="247" customFormat="1" ht="299.25" customHeight="1" x14ac:dyDescent="0.5">
      <c r="A11" s="492"/>
      <c r="B11" s="494"/>
      <c r="C11" s="496"/>
      <c r="D11" s="252" t="s">
        <v>21</v>
      </c>
      <c r="E11" s="382">
        <f t="shared" ref="E11:I14" si="5">E19+E27+E35+E43+E51+E59+E67+E75+E83+E91+E99+E107+E115+E123+E131+E139+E147+E155+E163+E171+E179+E187</f>
        <v>0</v>
      </c>
      <c r="F11" s="382">
        <f t="shared" si="5"/>
        <v>0</v>
      </c>
      <c r="G11" s="382">
        <f t="shared" si="5"/>
        <v>0</v>
      </c>
      <c r="H11" s="382">
        <f t="shared" si="5"/>
        <v>0</v>
      </c>
      <c r="I11" s="382">
        <f t="shared" si="5"/>
        <v>0</v>
      </c>
      <c r="J11" s="381"/>
      <c r="K11" s="381">
        <f t="shared" si="1"/>
        <v>0</v>
      </c>
      <c r="L11" s="381">
        <f t="shared" si="2"/>
        <v>0</v>
      </c>
      <c r="M11" s="498"/>
      <c r="N11" s="500"/>
      <c r="O11" s="371"/>
      <c r="P11" s="245"/>
      <c r="Q11" s="245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</row>
    <row r="12" spans="1:29" s="247" customFormat="1" ht="194.25" customHeight="1" x14ac:dyDescent="0.5">
      <c r="A12" s="492"/>
      <c r="B12" s="494"/>
      <c r="C12" s="496"/>
      <c r="D12" s="252" t="s">
        <v>22</v>
      </c>
      <c r="E12" s="382">
        <f t="shared" si="5"/>
        <v>19809.201580000001</v>
      </c>
      <c r="F12" s="382">
        <f t="shared" si="5"/>
        <v>0</v>
      </c>
      <c r="G12" s="382">
        <f t="shared" si="5"/>
        <v>19734.335579999999</v>
      </c>
      <c r="H12" s="382">
        <f t="shared" si="5"/>
        <v>10</v>
      </c>
      <c r="I12" s="382">
        <f t="shared" si="0"/>
        <v>10</v>
      </c>
      <c r="J12" s="381"/>
      <c r="K12" s="381">
        <v>0</v>
      </c>
      <c r="L12" s="381">
        <v>0</v>
      </c>
      <c r="M12" s="498"/>
      <c r="N12" s="500"/>
      <c r="O12" s="245"/>
      <c r="P12" s="245"/>
      <c r="Q12" s="245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</row>
    <row r="13" spans="1:29" s="247" customFormat="1" ht="159.75" customHeight="1" x14ac:dyDescent="0.5">
      <c r="A13" s="492"/>
      <c r="B13" s="494"/>
      <c r="C13" s="496"/>
      <c r="D13" s="253" t="s">
        <v>23</v>
      </c>
      <c r="E13" s="382">
        <f>E29+E21+E53+E61+E77+E85+E101+E109+E117+E125+E133+E141+E149+E157+E173</f>
        <v>2623620.4891599999</v>
      </c>
      <c r="F13" s="382">
        <f t="shared" si="5"/>
        <v>0</v>
      </c>
      <c r="G13" s="382">
        <f t="shared" si="5"/>
        <v>0</v>
      </c>
      <c r="H13" s="382">
        <f t="shared" si="5"/>
        <v>0</v>
      </c>
      <c r="I13" s="382">
        <f t="shared" si="5"/>
        <v>0</v>
      </c>
      <c r="J13" s="381">
        <v>0</v>
      </c>
      <c r="K13" s="381">
        <f t="shared" si="1"/>
        <v>0</v>
      </c>
      <c r="L13" s="381">
        <f t="shared" si="2"/>
        <v>0</v>
      </c>
      <c r="M13" s="498"/>
      <c r="N13" s="500"/>
      <c r="O13" s="245"/>
      <c r="P13" s="245"/>
      <c r="Q13" s="245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</row>
    <row r="14" spans="1:29" s="247" customFormat="1" ht="124.5" customHeight="1" x14ac:dyDescent="0.5">
      <c r="A14" s="492"/>
      <c r="B14" s="494"/>
      <c r="C14" s="496"/>
      <c r="D14" s="255" t="s">
        <v>24</v>
      </c>
      <c r="E14" s="382">
        <f t="shared" si="5"/>
        <v>13000</v>
      </c>
      <c r="F14" s="382">
        <f t="shared" si="5"/>
        <v>0</v>
      </c>
      <c r="G14" s="382">
        <f t="shared" si="5"/>
        <v>0</v>
      </c>
      <c r="H14" s="382">
        <v>0</v>
      </c>
      <c r="I14" s="382">
        <v>0</v>
      </c>
      <c r="J14" s="381">
        <f t="shared" ref="J14" si="6">IF(H14=0, ,H14/G14*100)</f>
        <v>0</v>
      </c>
      <c r="K14" s="381">
        <f t="shared" si="1"/>
        <v>0</v>
      </c>
      <c r="L14" s="381">
        <f t="shared" si="2"/>
        <v>0</v>
      </c>
      <c r="M14" s="498"/>
      <c r="N14" s="501"/>
      <c r="O14" s="245"/>
      <c r="P14" s="245"/>
      <c r="Q14" s="245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</row>
    <row r="15" spans="1:29" s="8" customFormat="1" ht="192" customHeight="1" x14ac:dyDescent="0.5">
      <c r="A15" s="502">
        <v>1</v>
      </c>
      <c r="B15" s="503" t="s">
        <v>25</v>
      </c>
      <c r="C15" s="504">
        <v>11</v>
      </c>
      <c r="D15" s="244" t="s">
        <v>17</v>
      </c>
      <c r="E15" s="145">
        <f>E16+E17+E18+E21</f>
        <v>2384832.6909699999</v>
      </c>
      <c r="F15" s="145">
        <f t="shared" ref="F15:H15" si="7">F16+F17+F18+F21</f>
        <v>456288.80577999994</v>
      </c>
      <c r="G15" s="145">
        <f t="shared" si="7"/>
        <v>1013223.4580999999</v>
      </c>
      <c r="H15" s="145">
        <f t="shared" si="7"/>
        <v>439751.85918000003</v>
      </c>
      <c r="I15" s="145">
        <f t="shared" si="0"/>
        <v>-16536.946599999908</v>
      </c>
      <c r="J15" s="145">
        <f t="shared" si="4"/>
        <v>43.401271029060482</v>
      </c>
      <c r="K15" s="145">
        <f t="shared" si="1"/>
        <v>96.375772013137393</v>
      </c>
      <c r="L15" s="145">
        <f t="shared" si="2"/>
        <v>18.43952663199768</v>
      </c>
      <c r="M15" s="493">
        <v>17</v>
      </c>
      <c r="N15" s="478" t="s">
        <v>26</v>
      </c>
      <c r="O15" s="20"/>
      <c r="P15" s="20"/>
      <c r="Q15" s="20"/>
    </row>
    <row r="16" spans="1:29" s="8" customFormat="1" ht="172.5" customHeight="1" x14ac:dyDescent="0.5">
      <c r="A16" s="502"/>
      <c r="B16" s="503"/>
      <c r="C16" s="504"/>
      <c r="D16" s="248" t="s">
        <v>18</v>
      </c>
      <c r="E16" s="425">
        <v>545.5</v>
      </c>
      <c r="F16" s="425">
        <v>11977.7639</v>
      </c>
      <c r="G16" s="425">
        <v>11526.57669</v>
      </c>
      <c r="H16" s="425">
        <v>11526.57669</v>
      </c>
      <c r="I16" s="406">
        <f t="shared" si="0"/>
        <v>-451.18721000000005</v>
      </c>
      <c r="J16" s="406">
        <f t="shared" ref="J16:J30" si="8">IF(G16=0,0,H16/G16)*100</f>
        <v>100</v>
      </c>
      <c r="K16" s="406">
        <f t="shared" ref="K16:K30" si="9">IF(F16=0,0,H16/F16*100)</f>
        <v>96.233126535412836</v>
      </c>
      <c r="L16" s="406">
        <f t="shared" si="2"/>
        <v>2113.0296406966086</v>
      </c>
      <c r="M16" s="493"/>
      <c r="N16" s="479"/>
      <c r="O16" s="20"/>
      <c r="P16" s="20"/>
      <c r="Q16" s="20"/>
    </row>
    <row r="17" spans="1:17" s="8" customFormat="1" ht="164.25" customHeight="1" x14ac:dyDescent="0.5">
      <c r="A17" s="502"/>
      <c r="B17" s="503"/>
      <c r="C17" s="504"/>
      <c r="D17" s="248" t="s">
        <v>19</v>
      </c>
      <c r="E17" s="425">
        <v>1729607.7</v>
      </c>
      <c r="F17" s="425">
        <v>306775.23591999995</v>
      </c>
      <c r="G17" s="425">
        <v>305395.99524999998</v>
      </c>
      <c r="H17" s="425">
        <v>292920.82999</v>
      </c>
      <c r="I17" s="407">
        <f t="shared" si="0"/>
        <v>-13854.40592999995</v>
      </c>
      <c r="J17" s="406">
        <f t="shared" si="8"/>
        <v>95.915085510604783</v>
      </c>
      <c r="K17" s="406">
        <f t="shared" si="9"/>
        <v>95.483857786482844</v>
      </c>
      <c r="L17" s="406">
        <f t="shared" si="2"/>
        <v>16.935680269577894</v>
      </c>
      <c r="M17" s="493"/>
      <c r="N17" s="479"/>
      <c r="O17" s="20"/>
      <c r="P17" s="20"/>
      <c r="Q17" s="20"/>
    </row>
    <row r="18" spans="1:17" s="8" customFormat="1" ht="168.75" customHeight="1" x14ac:dyDescent="0.5">
      <c r="A18" s="502"/>
      <c r="B18" s="503"/>
      <c r="C18" s="504"/>
      <c r="D18" s="248" t="s">
        <v>20</v>
      </c>
      <c r="E18" s="425">
        <v>512419.61300000001</v>
      </c>
      <c r="F18" s="425">
        <v>137535.80596</v>
      </c>
      <c r="G18" s="425">
        <v>696300.88615999999</v>
      </c>
      <c r="H18" s="425">
        <v>135304.45250000001</v>
      </c>
      <c r="I18" s="407">
        <f t="shared" si="0"/>
        <v>-2231.3534599999839</v>
      </c>
      <c r="J18" s="406">
        <f t="shared" si="8"/>
        <v>19.431894341853383</v>
      </c>
      <c r="K18" s="406">
        <f t="shared" si="9"/>
        <v>98.377619962725248</v>
      </c>
      <c r="L18" s="406">
        <f t="shared" si="2"/>
        <v>26.405010477223872</v>
      </c>
      <c r="M18" s="493"/>
      <c r="N18" s="479"/>
      <c r="O18" s="20"/>
      <c r="P18" s="20"/>
      <c r="Q18" s="20"/>
    </row>
    <row r="19" spans="1:17" s="8" customFormat="1" ht="195" customHeight="1" x14ac:dyDescent="0.5">
      <c r="A19" s="502"/>
      <c r="B19" s="503"/>
      <c r="C19" s="504"/>
      <c r="D19" s="252" t="s">
        <v>21</v>
      </c>
      <c r="E19" s="425">
        <v>0</v>
      </c>
      <c r="F19" s="425">
        <v>0</v>
      </c>
      <c r="G19" s="425">
        <v>0</v>
      </c>
      <c r="H19" s="425">
        <v>0</v>
      </c>
      <c r="I19" s="406">
        <f t="shared" si="0"/>
        <v>0</v>
      </c>
      <c r="J19" s="406">
        <f t="shared" si="8"/>
        <v>0</v>
      </c>
      <c r="K19" s="406">
        <f t="shared" si="9"/>
        <v>0</v>
      </c>
      <c r="L19" s="406">
        <f t="shared" si="2"/>
        <v>0</v>
      </c>
      <c r="M19" s="493"/>
      <c r="N19" s="479"/>
      <c r="O19" s="20"/>
      <c r="P19" s="20"/>
      <c r="Q19" s="20"/>
    </row>
    <row r="20" spans="1:17" s="8" customFormat="1" ht="159.75" customHeight="1" x14ac:dyDescent="0.5">
      <c r="A20" s="502"/>
      <c r="B20" s="503"/>
      <c r="C20" s="504"/>
      <c r="D20" s="252" t="s">
        <v>22</v>
      </c>
      <c r="E20" s="425">
        <v>0</v>
      </c>
      <c r="F20" s="425">
        <v>0</v>
      </c>
      <c r="G20" s="425">
        <v>0</v>
      </c>
      <c r="H20" s="425">
        <v>0</v>
      </c>
      <c r="I20" s="406">
        <f t="shared" si="0"/>
        <v>0</v>
      </c>
      <c r="J20" s="406">
        <f t="shared" si="8"/>
        <v>0</v>
      </c>
      <c r="K20" s="406">
        <f t="shared" si="9"/>
        <v>0</v>
      </c>
      <c r="L20" s="406">
        <f t="shared" si="2"/>
        <v>0</v>
      </c>
      <c r="M20" s="493"/>
      <c r="N20" s="479"/>
      <c r="O20" s="20"/>
      <c r="P20" s="20"/>
      <c r="Q20" s="20"/>
    </row>
    <row r="21" spans="1:17" s="8" customFormat="1" ht="144" customHeight="1" x14ac:dyDescent="0.5">
      <c r="A21" s="502"/>
      <c r="B21" s="503"/>
      <c r="C21" s="504"/>
      <c r="D21" s="253" t="s">
        <v>23</v>
      </c>
      <c r="E21" s="425">
        <v>142259.87797</v>
      </c>
      <c r="F21" s="425">
        <v>0</v>
      </c>
      <c r="G21" s="425">
        <v>0</v>
      </c>
      <c r="H21" s="425">
        <v>0</v>
      </c>
      <c r="I21" s="407">
        <f t="shared" si="0"/>
        <v>0</v>
      </c>
      <c r="J21" s="406">
        <f t="shared" si="8"/>
        <v>0</v>
      </c>
      <c r="K21" s="406">
        <f t="shared" si="9"/>
        <v>0</v>
      </c>
      <c r="L21" s="406">
        <f t="shared" si="2"/>
        <v>0</v>
      </c>
      <c r="M21" s="493"/>
      <c r="N21" s="479"/>
      <c r="O21" s="20"/>
      <c r="P21" s="20"/>
      <c r="Q21" s="20"/>
    </row>
    <row r="22" spans="1:17" s="8" customFormat="1" ht="124.5" customHeight="1" x14ac:dyDescent="0.5">
      <c r="A22" s="502"/>
      <c r="B22" s="503"/>
      <c r="C22" s="504"/>
      <c r="D22" s="255" t="s">
        <v>24</v>
      </c>
      <c r="E22" s="407">
        <v>0</v>
      </c>
      <c r="F22" s="407">
        <v>0</v>
      </c>
      <c r="G22" s="407">
        <v>0</v>
      </c>
      <c r="H22" s="407">
        <v>0</v>
      </c>
      <c r="I22" s="406">
        <f t="shared" si="0"/>
        <v>0</v>
      </c>
      <c r="J22" s="406">
        <f t="shared" si="8"/>
        <v>0</v>
      </c>
      <c r="K22" s="406">
        <f t="shared" si="9"/>
        <v>0</v>
      </c>
      <c r="L22" s="406">
        <f t="shared" si="2"/>
        <v>0</v>
      </c>
      <c r="M22" s="493"/>
      <c r="N22" s="479"/>
      <c r="O22" s="20"/>
      <c r="P22" s="20"/>
      <c r="Q22" s="20"/>
    </row>
    <row r="23" spans="1:17" s="8" customFormat="1" ht="203.25" customHeight="1" x14ac:dyDescent="0.5">
      <c r="A23" s="502">
        <v>2</v>
      </c>
      <c r="B23" s="503" t="s">
        <v>27</v>
      </c>
      <c r="C23" s="504">
        <v>2</v>
      </c>
      <c r="D23" s="244" t="s">
        <v>17</v>
      </c>
      <c r="E23" s="145">
        <f>E24+E25+E26+E29</f>
        <v>1865.684</v>
      </c>
      <c r="F23" s="145">
        <f t="shared" ref="F23:H23" si="10">F24+F25+F26+F29</f>
        <v>104.5</v>
      </c>
      <c r="G23" s="145">
        <f t="shared" si="10"/>
        <v>1078.684</v>
      </c>
      <c r="H23" s="145">
        <f t="shared" si="10"/>
        <v>104.5</v>
      </c>
      <c r="I23" s="145">
        <f t="shared" si="0"/>
        <v>0</v>
      </c>
      <c r="J23" s="145">
        <f t="shared" si="8"/>
        <v>9.6877306050706231</v>
      </c>
      <c r="K23" s="145">
        <f t="shared" si="9"/>
        <v>100</v>
      </c>
      <c r="L23" s="145">
        <f t="shared" si="2"/>
        <v>5.6011628978969643</v>
      </c>
      <c r="M23" s="493">
        <v>4</v>
      </c>
      <c r="N23" s="505" t="s">
        <v>64</v>
      </c>
      <c r="O23" s="20"/>
      <c r="P23" s="20"/>
      <c r="Q23" s="20"/>
    </row>
    <row r="24" spans="1:17" s="8" customFormat="1" ht="132" customHeight="1" x14ac:dyDescent="0.5">
      <c r="A24" s="502"/>
      <c r="B24" s="503"/>
      <c r="C24" s="504"/>
      <c r="D24" s="248" t="s">
        <v>18</v>
      </c>
      <c r="E24" s="405">
        <v>0</v>
      </c>
      <c r="F24" s="405">
        <v>0</v>
      </c>
      <c r="G24" s="405">
        <v>0</v>
      </c>
      <c r="H24" s="405">
        <v>0</v>
      </c>
      <c r="I24" s="406">
        <f t="shared" si="0"/>
        <v>0</v>
      </c>
      <c r="J24" s="406">
        <f t="shared" si="8"/>
        <v>0</v>
      </c>
      <c r="K24" s="406">
        <f t="shared" si="9"/>
        <v>0</v>
      </c>
      <c r="L24" s="406">
        <f t="shared" si="2"/>
        <v>0</v>
      </c>
      <c r="M24" s="493"/>
      <c r="N24" s="506"/>
      <c r="O24" s="20"/>
      <c r="P24" s="20"/>
      <c r="Q24" s="20"/>
    </row>
    <row r="25" spans="1:17" s="8" customFormat="1" ht="132" customHeight="1" x14ac:dyDescent="0.5">
      <c r="A25" s="502"/>
      <c r="B25" s="503"/>
      <c r="C25" s="504"/>
      <c r="D25" s="248" t="s">
        <v>19</v>
      </c>
      <c r="E25" s="405">
        <v>0</v>
      </c>
      <c r="F25" s="405">
        <v>0</v>
      </c>
      <c r="G25" s="405">
        <v>0</v>
      </c>
      <c r="H25" s="405">
        <v>0</v>
      </c>
      <c r="I25" s="406">
        <f t="shared" si="0"/>
        <v>0</v>
      </c>
      <c r="J25" s="406">
        <f t="shared" si="8"/>
        <v>0</v>
      </c>
      <c r="K25" s="406">
        <f t="shared" si="9"/>
        <v>0</v>
      </c>
      <c r="L25" s="406">
        <f t="shared" si="2"/>
        <v>0</v>
      </c>
      <c r="M25" s="493"/>
      <c r="N25" s="506"/>
      <c r="O25" s="20"/>
      <c r="P25" s="20"/>
      <c r="Q25" s="20"/>
    </row>
    <row r="26" spans="1:17" s="8" customFormat="1" ht="185.25" customHeight="1" x14ac:dyDescent="0.5">
      <c r="A26" s="502"/>
      <c r="B26" s="503"/>
      <c r="C26" s="504"/>
      <c r="D26" s="248" t="s">
        <v>20</v>
      </c>
      <c r="E26" s="423">
        <v>1078.684</v>
      </c>
      <c r="F26" s="423">
        <v>104.5</v>
      </c>
      <c r="G26" s="423">
        <v>1078.684</v>
      </c>
      <c r="H26" s="423">
        <v>104.5</v>
      </c>
      <c r="I26" s="407">
        <f t="shared" si="0"/>
        <v>0</v>
      </c>
      <c r="J26" s="406">
        <f t="shared" si="8"/>
        <v>9.6877306050706231</v>
      </c>
      <c r="K26" s="406">
        <f t="shared" si="9"/>
        <v>100</v>
      </c>
      <c r="L26" s="406">
        <f t="shared" si="2"/>
        <v>9.6877306050706231</v>
      </c>
      <c r="M26" s="493"/>
      <c r="N26" s="506"/>
      <c r="O26" s="20"/>
      <c r="P26" s="20"/>
      <c r="Q26" s="20"/>
    </row>
    <row r="27" spans="1:17" s="8" customFormat="1" ht="248.25" customHeight="1" x14ac:dyDescent="0.5">
      <c r="A27" s="502"/>
      <c r="B27" s="503"/>
      <c r="C27" s="504"/>
      <c r="D27" s="252" t="s">
        <v>21</v>
      </c>
      <c r="E27" s="405">
        <v>0</v>
      </c>
      <c r="F27" s="405">
        <v>0</v>
      </c>
      <c r="G27" s="405">
        <v>0</v>
      </c>
      <c r="H27" s="405">
        <v>0</v>
      </c>
      <c r="I27" s="406">
        <v>0</v>
      </c>
      <c r="J27" s="406">
        <f t="shared" si="8"/>
        <v>0</v>
      </c>
      <c r="K27" s="406">
        <f t="shared" si="9"/>
        <v>0</v>
      </c>
      <c r="L27" s="406">
        <f t="shared" si="2"/>
        <v>0</v>
      </c>
      <c r="M27" s="493"/>
      <c r="N27" s="506"/>
      <c r="O27" s="20"/>
      <c r="P27" s="20"/>
      <c r="Q27" s="20"/>
    </row>
    <row r="28" spans="1:17" s="8" customFormat="1" ht="177" customHeight="1" x14ac:dyDescent="0.5">
      <c r="A28" s="502"/>
      <c r="B28" s="503"/>
      <c r="C28" s="504"/>
      <c r="D28" s="252" t="s">
        <v>22</v>
      </c>
      <c r="E28" s="405">
        <v>0</v>
      </c>
      <c r="F28" s="405">
        <v>0</v>
      </c>
      <c r="G28" s="405">
        <v>0</v>
      </c>
      <c r="H28" s="405">
        <v>0</v>
      </c>
      <c r="I28" s="406">
        <v>0</v>
      </c>
      <c r="J28" s="406">
        <f t="shared" si="8"/>
        <v>0</v>
      </c>
      <c r="K28" s="406">
        <f t="shared" si="9"/>
        <v>0</v>
      </c>
      <c r="L28" s="406">
        <f t="shared" si="2"/>
        <v>0</v>
      </c>
      <c r="M28" s="493"/>
      <c r="N28" s="506"/>
      <c r="O28" s="20"/>
      <c r="P28" s="20"/>
      <c r="Q28" s="20"/>
    </row>
    <row r="29" spans="1:17" s="8" customFormat="1" ht="132" customHeight="1" x14ac:dyDescent="0.5">
      <c r="A29" s="502"/>
      <c r="B29" s="503"/>
      <c r="C29" s="504"/>
      <c r="D29" s="253" t="s">
        <v>23</v>
      </c>
      <c r="E29" s="405">
        <v>787</v>
      </c>
      <c r="F29" s="405">
        <v>0</v>
      </c>
      <c r="G29" s="405">
        <v>0</v>
      </c>
      <c r="H29" s="405">
        <v>0</v>
      </c>
      <c r="I29" s="406">
        <v>0</v>
      </c>
      <c r="J29" s="406">
        <f t="shared" si="8"/>
        <v>0</v>
      </c>
      <c r="K29" s="406">
        <f t="shared" si="9"/>
        <v>0</v>
      </c>
      <c r="L29" s="406">
        <f t="shared" si="2"/>
        <v>0</v>
      </c>
      <c r="M29" s="493"/>
      <c r="N29" s="506"/>
      <c r="O29" s="20"/>
      <c r="P29" s="20"/>
      <c r="Q29" s="20"/>
    </row>
    <row r="30" spans="1:17" s="8" customFormat="1" ht="132" customHeight="1" x14ac:dyDescent="0.5">
      <c r="A30" s="502"/>
      <c r="B30" s="503"/>
      <c r="C30" s="504"/>
      <c r="D30" s="255" t="s">
        <v>24</v>
      </c>
      <c r="E30" s="407">
        <v>0</v>
      </c>
      <c r="F30" s="407">
        <v>0</v>
      </c>
      <c r="G30" s="407">
        <v>0</v>
      </c>
      <c r="H30" s="407">
        <v>0</v>
      </c>
      <c r="I30" s="406">
        <f t="shared" ref="I30:I58" si="11">H30-F30</f>
        <v>0</v>
      </c>
      <c r="J30" s="406">
        <f t="shared" si="8"/>
        <v>0</v>
      </c>
      <c r="K30" s="406">
        <f t="shared" si="9"/>
        <v>0</v>
      </c>
      <c r="L30" s="406">
        <f t="shared" si="2"/>
        <v>0</v>
      </c>
      <c r="M30" s="493"/>
      <c r="N30" s="506"/>
      <c r="O30" s="20"/>
      <c r="P30" s="20"/>
      <c r="Q30" s="20"/>
    </row>
    <row r="31" spans="1:17" s="8" customFormat="1" ht="188.25" customHeight="1" x14ac:dyDescent="0.5">
      <c r="A31" s="502">
        <v>3</v>
      </c>
      <c r="B31" s="503" t="s">
        <v>28</v>
      </c>
      <c r="C31" s="504">
        <v>9</v>
      </c>
      <c r="D31" s="244" t="s">
        <v>17</v>
      </c>
      <c r="E31" s="145">
        <f>E32+E33+E34+E37</f>
        <v>921314.76497000013</v>
      </c>
      <c r="F31" s="145">
        <f t="shared" ref="F31:H31" si="12">F32+F33+F34+F37</f>
        <v>112025.41912000001</v>
      </c>
      <c r="G31" s="145">
        <f>G34</f>
        <v>594898.11072</v>
      </c>
      <c r="H31" s="145">
        <f t="shared" si="12"/>
        <v>75095.650049999997</v>
      </c>
      <c r="I31" s="145">
        <f t="shared" si="11"/>
        <v>-36929.769070000009</v>
      </c>
      <c r="J31" s="145">
        <f t="shared" ref="J31:J76" si="13">IF(H31=0, ,H31/G31*100)</f>
        <v>12.62327929720812</v>
      </c>
      <c r="K31" s="145">
        <f t="shared" ref="K31:K40" si="14">IF(H31=0,0,H31/F31*100)</f>
        <v>67.034473639914367</v>
      </c>
      <c r="L31" s="145">
        <f t="shared" si="2"/>
        <v>8.1509222369235843</v>
      </c>
      <c r="M31" s="493">
        <v>6</v>
      </c>
      <c r="N31" s="507" t="s">
        <v>29</v>
      </c>
      <c r="O31" s="20"/>
      <c r="P31" s="20"/>
      <c r="Q31" s="20"/>
    </row>
    <row r="32" spans="1:17" s="8" customFormat="1" ht="171.75" customHeight="1" x14ac:dyDescent="0.5">
      <c r="A32" s="502"/>
      <c r="B32" s="503"/>
      <c r="C32" s="504"/>
      <c r="D32" s="248" t="s">
        <v>18</v>
      </c>
      <c r="E32" s="405">
        <v>0</v>
      </c>
      <c r="F32" s="405">
        <v>0</v>
      </c>
      <c r="G32" s="405">
        <v>0</v>
      </c>
      <c r="H32" s="405">
        <v>0</v>
      </c>
      <c r="I32" s="408">
        <f t="shared" si="11"/>
        <v>0</v>
      </c>
      <c r="J32" s="406">
        <f t="shared" si="13"/>
        <v>0</v>
      </c>
      <c r="K32" s="406">
        <f t="shared" si="14"/>
        <v>0</v>
      </c>
      <c r="L32" s="406">
        <f t="shared" si="2"/>
        <v>0</v>
      </c>
      <c r="M32" s="493"/>
      <c r="N32" s="508"/>
      <c r="O32" s="20"/>
      <c r="P32" s="20"/>
      <c r="Q32" s="20"/>
    </row>
    <row r="33" spans="1:17" s="8" customFormat="1" ht="186.75" customHeight="1" x14ac:dyDescent="0.5">
      <c r="A33" s="502"/>
      <c r="B33" s="503"/>
      <c r="C33" s="504"/>
      <c r="D33" s="248" t="s">
        <v>19</v>
      </c>
      <c r="E33" s="418">
        <v>553.9</v>
      </c>
      <c r="F33" s="418">
        <v>19.97</v>
      </c>
      <c r="G33" s="426" t="s">
        <v>87</v>
      </c>
      <c r="H33" s="409">
        <v>0</v>
      </c>
      <c r="I33" s="408">
        <f t="shared" si="11"/>
        <v>-19.97</v>
      </c>
      <c r="J33" s="406">
        <f t="shared" si="13"/>
        <v>0</v>
      </c>
      <c r="K33" s="406">
        <f t="shared" si="14"/>
        <v>0</v>
      </c>
      <c r="L33" s="406">
        <f t="shared" si="2"/>
        <v>0</v>
      </c>
      <c r="M33" s="493"/>
      <c r="N33" s="508"/>
      <c r="O33" s="20"/>
      <c r="P33" s="20"/>
      <c r="Q33" s="20"/>
    </row>
    <row r="34" spans="1:17" s="8" customFormat="1" ht="174" customHeight="1" x14ac:dyDescent="0.5">
      <c r="A34" s="502"/>
      <c r="B34" s="503"/>
      <c r="C34" s="504"/>
      <c r="D34" s="248" t="s">
        <v>20</v>
      </c>
      <c r="E34" s="418">
        <v>395573.81497000001</v>
      </c>
      <c r="F34" s="418">
        <v>112005.44912</v>
      </c>
      <c r="G34" s="417">
        <v>594898.11072</v>
      </c>
      <c r="H34" s="418">
        <v>75095.650049999997</v>
      </c>
      <c r="I34" s="408">
        <f t="shared" si="11"/>
        <v>-36909.799070000008</v>
      </c>
      <c r="J34" s="406">
        <f t="shared" si="13"/>
        <v>12.62327929720812</v>
      </c>
      <c r="K34" s="406">
        <f t="shared" si="14"/>
        <v>67.046425544478893</v>
      </c>
      <c r="L34" s="406">
        <f t="shared" si="2"/>
        <v>18.983979021891322</v>
      </c>
      <c r="M34" s="493"/>
      <c r="N34" s="508"/>
      <c r="O34" s="20"/>
      <c r="P34" s="20"/>
      <c r="Q34" s="20"/>
    </row>
    <row r="35" spans="1:17" s="8" customFormat="1" ht="246" customHeight="1" x14ac:dyDescent="0.5">
      <c r="A35" s="502"/>
      <c r="B35" s="503"/>
      <c r="C35" s="504"/>
      <c r="D35" s="252" t="s">
        <v>21</v>
      </c>
      <c r="E35" s="405">
        <v>0</v>
      </c>
      <c r="F35" s="405">
        <v>0</v>
      </c>
      <c r="G35" s="405">
        <v>0</v>
      </c>
      <c r="H35" s="405">
        <v>0</v>
      </c>
      <c r="I35" s="410">
        <f t="shared" si="11"/>
        <v>0</v>
      </c>
      <c r="J35" s="406">
        <f t="shared" si="13"/>
        <v>0</v>
      </c>
      <c r="K35" s="406">
        <f t="shared" si="14"/>
        <v>0</v>
      </c>
      <c r="L35" s="406">
        <f t="shared" si="2"/>
        <v>0</v>
      </c>
      <c r="M35" s="493"/>
      <c r="N35" s="508"/>
      <c r="O35" s="20"/>
      <c r="P35" s="20"/>
      <c r="Q35" s="20"/>
    </row>
    <row r="36" spans="1:17" s="8" customFormat="1" ht="171.75" customHeight="1" x14ac:dyDescent="0.5">
      <c r="A36" s="502"/>
      <c r="B36" s="503"/>
      <c r="C36" s="504"/>
      <c r="D36" s="252" t="s">
        <v>22</v>
      </c>
      <c r="E36" s="405">
        <v>0</v>
      </c>
      <c r="F36" s="405">
        <v>0</v>
      </c>
      <c r="G36" s="405">
        <v>0</v>
      </c>
      <c r="H36" s="405">
        <v>0</v>
      </c>
      <c r="I36" s="410">
        <f t="shared" si="11"/>
        <v>0</v>
      </c>
      <c r="J36" s="406">
        <f t="shared" si="13"/>
        <v>0</v>
      </c>
      <c r="K36" s="406">
        <f t="shared" si="14"/>
        <v>0</v>
      </c>
      <c r="L36" s="406">
        <f t="shared" si="2"/>
        <v>0</v>
      </c>
      <c r="M36" s="493"/>
      <c r="N36" s="508"/>
      <c r="O36" s="20"/>
      <c r="P36" s="20"/>
      <c r="Q36" s="20"/>
    </row>
    <row r="37" spans="1:17" s="8" customFormat="1" ht="132" customHeight="1" x14ac:dyDescent="0.5">
      <c r="A37" s="502"/>
      <c r="B37" s="503"/>
      <c r="C37" s="504"/>
      <c r="D37" s="253" t="s">
        <v>23</v>
      </c>
      <c r="E37" s="405">
        <v>525187.05000000005</v>
      </c>
      <c r="F37" s="405">
        <v>0</v>
      </c>
      <c r="G37" s="405">
        <v>0</v>
      </c>
      <c r="H37" s="405">
        <v>0</v>
      </c>
      <c r="I37" s="408">
        <f t="shared" si="11"/>
        <v>0</v>
      </c>
      <c r="J37" s="406">
        <f t="shared" si="13"/>
        <v>0</v>
      </c>
      <c r="K37" s="406">
        <f t="shared" si="14"/>
        <v>0</v>
      </c>
      <c r="L37" s="406">
        <f t="shared" si="2"/>
        <v>0</v>
      </c>
      <c r="M37" s="493"/>
      <c r="N37" s="508"/>
      <c r="O37" s="20"/>
      <c r="P37" s="20"/>
      <c r="Q37" s="20"/>
    </row>
    <row r="38" spans="1:17" s="8" customFormat="1" ht="132" customHeight="1" x14ac:dyDescent="0.5">
      <c r="A38" s="502"/>
      <c r="B38" s="503"/>
      <c r="C38" s="504"/>
      <c r="D38" s="255" t="s">
        <v>24</v>
      </c>
      <c r="E38" s="405">
        <v>0</v>
      </c>
      <c r="F38" s="405">
        <v>0</v>
      </c>
      <c r="G38" s="405">
        <v>0</v>
      </c>
      <c r="H38" s="405">
        <v>0</v>
      </c>
      <c r="I38" s="410">
        <f t="shared" si="11"/>
        <v>0</v>
      </c>
      <c r="J38" s="406">
        <f t="shared" si="13"/>
        <v>0</v>
      </c>
      <c r="K38" s="406">
        <f t="shared" si="14"/>
        <v>0</v>
      </c>
      <c r="L38" s="406">
        <f t="shared" si="2"/>
        <v>0</v>
      </c>
      <c r="M38" s="493"/>
      <c r="N38" s="508"/>
      <c r="O38" s="20"/>
      <c r="P38" s="20"/>
      <c r="Q38" s="20"/>
    </row>
    <row r="39" spans="1:17" s="8" customFormat="1" ht="188.25" customHeight="1" x14ac:dyDescent="0.5">
      <c r="A39" s="459">
        <v>4</v>
      </c>
      <c r="B39" s="503" t="s">
        <v>81</v>
      </c>
      <c r="C39" s="504">
        <v>5</v>
      </c>
      <c r="D39" s="244" t="s">
        <v>17</v>
      </c>
      <c r="E39" s="387">
        <f>E42</f>
        <v>7789.6970000000001</v>
      </c>
      <c r="F39" s="387">
        <f t="shared" ref="F39:H39" si="15">F42</f>
        <v>3643.2809999999999</v>
      </c>
      <c r="G39" s="387">
        <f t="shared" si="15"/>
        <v>7789.6970000000001</v>
      </c>
      <c r="H39" s="387">
        <f t="shared" si="15"/>
        <v>2046.1109999999999</v>
      </c>
      <c r="I39" s="145">
        <f t="shared" si="11"/>
        <v>-1597.17</v>
      </c>
      <c r="J39" s="145">
        <f t="shared" si="13"/>
        <v>26.266888172928933</v>
      </c>
      <c r="K39" s="145">
        <f t="shared" si="14"/>
        <v>56.161218418233446</v>
      </c>
      <c r="L39" s="145">
        <f t="shared" si="2"/>
        <v>26.266888172928933</v>
      </c>
      <c r="M39" s="493">
        <v>4</v>
      </c>
      <c r="N39" s="507" t="s">
        <v>31</v>
      </c>
      <c r="O39" s="20"/>
      <c r="P39" s="20"/>
      <c r="Q39" s="20"/>
    </row>
    <row r="40" spans="1:17" s="8" customFormat="1" ht="162.75" customHeight="1" x14ac:dyDescent="0.5">
      <c r="A40" s="459"/>
      <c r="B40" s="503"/>
      <c r="C40" s="504"/>
      <c r="D40" s="248" t="s">
        <v>18</v>
      </c>
      <c r="E40" s="411">
        <v>0</v>
      </c>
      <c r="F40" s="411">
        <v>0</v>
      </c>
      <c r="G40" s="411">
        <v>0</v>
      </c>
      <c r="H40" s="411">
        <v>0</v>
      </c>
      <c r="I40" s="410">
        <f t="shared" si="11"/>
        <v>0</v>
      </c>
      <c r="J40" s="406">
        <f t="shared" si="13"/>
        <v>0</v>
      </c>
      <c r="K40" s="406">
        <f t="shared" si="14"/>
        <v>0</v>
      </c>
      <c r="L40" s="406">
        <f t="shared" si="2"/>
        <v>0</v>
      </c>
      <c r="M40" s="493"/>
      <c r="N40" s="508"/>
      <c r="O40" s="20"/>
      <c r="P40" s="20"/>
      <c r="Q40" s="20"/>
    </row>
    <row r="41" spans="1:17" s="8" customFormat="1" ht="167.25" customHeight="1" x14ac:dyDescent="0.5">
      <c r="A41" s="459"/>
      <c r="B41" s="503"/>
      <c r="C41" s="504"/>
      <c r="D41" s="248" t="s">
        <v>19</v>
      </c>
      <c r="E41" s="411" t="s">
        <v>86</v>
      </c>
      <c r="F41" s="411">
        <v>0</v>
      </c>
      <c r="G41" s="411">
        <v>0</v>
      </c>
      <c r="H41" s="411">
        <v>0</v>
      </c>
      <c r="I41" s="410">
        <f t="shared" si="11"/>
        <v>0</v>
      </c>
      <c r="J41" s="406">
        <f t="shared" si="13"/>
        <v>0</v>
      </c>
      <c r="K41" s="406">
        <v>0</v>
      </c>
      <c r="L41" s="406">
        <f t="shared" si="2"/>
        <v>0</v>
      </c>
      <c r="M41" s="493"/>
      <c r="N41" s="508"/>
      <c r="O41" s="20"/>
      <c r="P41" s="20"/>
      <c r="Q41" s="20"/>
    </row>
    <row r="42" spans="1:17" s="8" customFormat="1" ht="185.25" customHeight="1" x14ac:dyDescent="0.5">
      <c r="A42" s="459"/>
      <c r="B42" s="503"/>
      <c r="C42" s="504"/>
      <c r="D42" s="248" t="s">
        <v>20</v>
      </c>
      <c r="E42" s="427">
        <v>7789.6970000000001</v>
      </c>
      <c r="F42" s="419">
        <v>3643.2809999999999</v>
      </c>
      <c r="G42" s="422">
        <v>7789.6970000000001</v>
      </c>
      <c r="H42" s="419">
        <v>2046.1109999999999</v>
      </c>
      <c r="I42" s="407">
        <f>H42-F42</f>
        <v>-1597.17</v>
      </c>
      <c r="J42" s="406">
        <f t="shared" si="13"/>
        <v>26.266888172928933</v>
      </c>
      <c r="K42" s="406">
        <f>IF(H42=0,0,H42/F42*100)</f>
        <v>56.161218418233446</v>
      </c>
      <c r="L42" s="406">
        <f t="shared" si="2"/>
        <v>26.266888172928933</v>
      </c>
      <c r="M42" s="493"/>
      <c r="N42" s="508"/>
      <c r="O42" s="20"/>
      <c r="P42" s="20"/>
      <c r="Q42" s="20"/>
    </row>
    <row r="43" spans="1:17" s="8" customFormat="1" ht="232.5" customHeight="1" x14ac:dyDescent="0.5">
      <c r="A43" s="459"/>
      <c r="B43" s="503"/>
      <c r="C43" s="504"/>
      <c r="D43" s="252" t="s">
        <v>21</v>
      </c>
      <c r="E43" s="407">
        <v>0</v>
      </c>
      <c r="F43" s="407">
        <v>0</v>
      </c>
      <c r="G43" s="407">
        <v>0</v>
      </c>
      <c r="H43" s="407">
        <v>0</v>
      </c>
      <c r="I43" s="410">
        <f t="shared" si="11"/>
        <v>0</v>
      </c>
      <c r="J43" s="406">
        <f t="shared" si="13"/>
        <v>0</v>
      </c>
      <c r="K43" s="406">
        <f>IF(H43=0,0,H43/F43*100)</f>
        <v>0</v>
      </c>
      <c r="L43" s="406">
        <f t="shared" si="2"/>
        <v>0</v>
      </c>
      <c r="M43" s="493"/>
      <c r="N43" s="508"/>
      <c r="O43" s="20"/>
      <c r="P43" s="20"/>
      <c r="Q43" s="20"/>
    </row>
    <row r="44" spans="1:17" s="8" customFormat="1" ht="169.5" customHeight="1" x14ac:dyDescent="0.5">
      <c r="A44" s="459"/>
      <c r="B44" s="503"/>
      <c r="C44" s="504"/>
      <c r="D44" s="252" t="s">
        <v>22</v>
      </c>
      <c r="E44" s="407">
        <v>0</v>
      </c>
      <c r="F44" s="407">
        <v>0</v>
      </c>
      <c r="G44" s="407">
        <v>0</v>
      </c>
      <c r="H44" s="407">
        <v>0</v>
      </c>
      <c r="I44" s="410">
        <f t="shared" si="11"/>
        <v>0</v>
      </c>
      <c r="J44" s="406">
        <f t="shared" si="13"/>
        <v>0</v>
      </c>
      <c r="K44" s="406">
        <f>IF(H44=0,0,H44/F44*100)</f>
        <v>0</v>
      </c>
      <c r="L44" s="406">
        <f t="shared" si="2"/>
        <v>0</v>
      </c>
      <c r="M44" s="493"/>
      <c r="N44" s="508"/>
      <c r="O44" s="20"/>
      <c r="P44" s="20"/>
      <c r="Q44" s="20"/>
    </row>
    <row r="45" spans="1:17" s="8" customFormat="1" ht="132" customHeight="1" x14ac:dyDescent="0.5">
      <c r="A45" s="459"/>
      <c r="B45" s="503"/>
      <c r="C45" s="504"/>
      <c r="D45" s="253" t="s">
        <v>23</v>
      </c>
      <c r="E45" s="407">
        <v>0</v>
      </c>
      <c r="F45" s="407">
        <v>0</v>
      </c>
      <c r="G45" s="407">
        <v>0</v>
      </c>
      <c r="H45" s="407">
        <v>0</v>
      </c>
      <c r="I45" s="408">
        <f t="shared" si="11"/>
        <v>0</v>
      </c>
      <c r="J45" s="406">
        <f t="shared" si="13"/>
        <v>0</v>
      </c>
      <c r="K45" s="406">
        <f t="shared" ref="K45:K77" si="16">IF(H45=0,0,H45/F45*100)</f>
        <v>0</v>
      </c>
      <c r="L45" s="406">
        <f t="shared" si="2"/>
        <v>0</v>
      </c>
      <c r="M45" s="493"/>
      <c r="N45" s="508"/>
      <c r="O45" s="20"/>
      <c r="P45" s="20"/>
      <c r="Q45" s="20"/>
    </row>
    <row r="46" spans="1:17" s="8" customFormat="1" ht="132" customHeight="1" x14ac:dyDescent="0.5">
      <c r="A46" s="459"/>
      <c r="B46" s="503"/>
      <c r="C46" s="504"/>
      <c r="D46" s="255" t="s">
        <v>24</v>
      </c>
      <c r="E46" s="407">
        <v>0</v>
      </c>
      <c r="F46" s="407">
        <v>0</v>
      </c>
      <c r="G46" s="407">
        <v>0</v>
      </c>
      <c r="H46" s="407">
        <v>0</v>
      </c>
      <c r="I46" s="410">
        <f t="shared" si="11"/>
        <v>0</v>
      </c>
      <c r="J46" s="406">
        <f t="shared" si="13"/>
        <v>0</v>
      </c>
      <c r="K46" s="406">
        <f t="shared" si="16"/>
        <v>0</v>
      </c>
      <c r="L46" s="406">
        <f t="shared" si="2"/>
        <v>0</v>
      </c>
      <c r="M46" s="493"/>
      <c r="N46" s="508"/>
      <c r="O46" s="20"/>
      <c r="P46" s="20"/>
      <c r="Q46" s="20"/>
    </row>
    <row r="47" spans="1:17" s="8" customFormat="1" ht="188.25" customHeight="1" x14ac:dyDescent="0.5">
      <c r="A47" s="459">
        <v>5</v>
      </c>
      <c r="B47" s="503" t="s">
        <v>32</v>
      </c>
      <c r="C47" s="504">
        <v>12</v>
      </c>
      <c r="D47" s="244" t="s">
        <v>17</v>
      </c>
      <c r="E47" s="232">
        <v>501423.99124</v>
      </c>
      <c r="F47" s="232">
        <v>46527.25518</v>
      </c>
      <c r="G47" s="232">
        <v>231058.29199999999</v>
      </c>
      <c r="H47" s="232">
        <v>30505.93245</v>
      </c>
      <c r="I47" s="145">
        <f t="shared" si="11"/>
        <v>-16021.32273</v>
      </c>
      <c r="J47" s="145">
        <f t="shared" si="13"/>
        <v>13.202699710945669</v>
      </c>
      <c r="K47" s="145">
        <f t="shared" si="16"/>
        <v>65.565725577366834</v>
      </c>
      <c r="L47" s="145">
        <f t="shared" si="2"/>
        <v>6.0838597639814047</v>
      </c>
      <c r="M47" s="493">
        <v>9</v>
      </c>
      <c r="N47" s="478" t="s">
        <v>68</v>
      </c>
      <c r="O47" s="20"/>
      <c r="P47" s="20"/>
      <c r="Q47" s="20"/>
    </row>
    <row r="48" spans="1:17" s="8" customFormat="1" ht="132" customHeight="1" x14ac:dyDescent="0.5">
      <c r="A48" s="459"/>
      <c r="B48" s="503"/>
      <c r="C48" s="504"/>
      <c r="D48" s="248" t="s">
        <v>18</v>
      </c>
      <c r="E48" s="405">
        <v>0</v>
      </c>
      <c r="F48" s="405">
        <v>0</v>
      </c>
      <c r="G48" s="405">
        <v>0</v>
      </c>
      <c r="H48" s="405">
        <v>0</v>
      </c>
      <c r="I48" s="407">
        <f t="shared" si="11"/>
        <v>0</v>
      </c>
      <c r="J48" s="406">
        <f t="shared" si="13"/>
        <v>0</v>
      </c>
      <c r="K48" s="406">
        <f t="shared" si="16"/>
        <v>0</v>
      </c>
      <c r="L48" s="406">
        <f t="shared" si="2"/>
        <v>0</v>
      </c>
      <c r="M48" s="493"/>
      <c r="N48" s="479"/>
      <c r="O48" s="20"/>
      <c r="P48" s="20"/>
      <c r="Q48" s="20"/>
    </row>
    <row r="49" spans="1:17" s="8" customFormat="1" ht="193.5" customHeight="1" x14ac:dyDescent="0.5">
      <c r="A49" s="459"/>
      <c r="B49" s="503"/>
      <c r="C49" s="504"/>
      <c r="D49" s="248" t="s">
        <v>19</v>
      </c>
      <c r="E49" s="405">
        <v>1264.0999999999999</v>
      </c>
      <c r="F49" s="405">
        <v>0</v>
      </c>
      <c r="G49" s="405">
        <v>0</v>
      </c>
      <c r="H49" s="405">
        <v>0</v>
      </c>
      <c r="I49" s="407">
        <f t="shared" si="11"/>
        <v>0</v>
      </c>
      <c r="J49" s="406">
        <f t="shared" si="13"/>
        <v>0</v>
      </c>
      <c r="K49" s="406">
        <f t="shared" si="16"/>
        <v>0</v>
      </c>
      <c r="L49" s="406">
        <f t="shared" si="2"/>
        <v>0</v>
      </c>
      <c r="M49" s="493"/>
      <c r="N49" s="479"/>
      <c r="O49" s="20"/>
      <c r="P49" s="20"/>
      <c r="Q49" s="20"/>
    </row>
    <row r="50" spans="1:17" s="8" customFormat="1" ht="193.5" customHeight="1" x14ac:dyDescent="0.5">
      <c r="A50" s="459"/>
      <c r="B50" s="503"/>
      <c r="C50" s="504"/>
      <c r="D50" s="248" t="s">
        <v>20</v>
      </c>
      <c r="E50" s="405">
        <v>219007.43088999999</v>
      </c>
      <c r="F50" s="405">
        <v>46527.25518</v>
      </c>
      <c r="G50" s="405">
        <v>231058.29199999999</v>
      </c>
      <c r="H50" s="405">
        <v>30505.93245</v>
      </c>
      <c r="I50" s="407">
        <f>H50-F50</f>
        <v>-16021.32273</v>
      </c>
      <c r="J50" s="406">
        <f t="shared" si="13"/>
        <v>13.202699710945669</v>
      </c>
      <c r="K50" s="406">
        <f t="shared" si="16"/>
        <v>65.565725577366834</v>
      </c>
      <c r="L50" s="406">
        <f t="shared" si="2"/>
        <v>13.929176889583303</v>
      </c>
      <c r="M50" s="493"/>
      <c r="N50" s="479"/>
      <c r="O50" s="20"/>
      <c r="P50" s="20"/>
      <c r="Q50" s="20"/>
    </row>
    <row r="51" spans="1:17" s="8" customFormat="1" ht="261.75" customHeight="1" x14ac:dyDescent="0.5">
      <c r="A51" s="459"/>
      <c r="B51" s="503"/>
      <c r="C51" s="504"/>
      <c r="D51" s="252" t="s">
        <v>21</v>
      </c>
      <c r="E51" s="405">
        <v>0</v>
      </c>
      <c r="F51" s="405">
        <v>0</v>
      </c>
      <c r="G51" s="405">
        <v>0</v>
      </c>
      <c r="H51" s="405">
        <v>0</v>
      </c>
      <c r="I51" s="407">
        <f t="shared" si="11"/>
        <v>0</v>
      </c>
      <c r="J51" s="406">
        <f t="shared" si="13"/>
        <v>0</v>
      </c>
      <c r="K51" s="406">
        <f t="shared" si="16"/>
        <v>0</v>
      </c>
      <c r="L51" s="406">
        <f t="shared" si="2"/>
        <v>0</v>
      </c>
      <c r="M51" s="493"/>
      <c r="N51" s="479"/>
      <c r="O51" s="20"/>
      <c r="P51" s="20"/>
      <c r="Q51" s="20"/>
    </row>
    <row r="52" spans="1:17" s="8" customFormat="1" ht="162.75" customHeight="1" x14ac:dyDescent="0.5">
      <c r="A52" s="459"/>
      <c r="B52" s="503"/>
      <c r="C52" s="504"/>
      <c r="D52" s="252" t="s">
        <v>22</v>
      </c>
      <c r="E52" s="405">
        <v>0</v>
      </c>
      <c r="F52" s="405">
        <v>0</v>
      </c>
      <c r="G52" s="405">
        <v>0</v>
      </c>
      <c r="H52" s="405">
        <v>0</v>
      </c>
      <c r="I52" s="407">
        <f t="shared" si="11"/>
        <v>0</v>
      </c>
      <c r="J52" s="406">
        <f t="shared" si="13"/>
        <v>0</v>
      </c>
      <c r="K52" s="406">
        <f t="shared" si="16"/>
        <v>0</v>
      </c>
      <c r="L52" s="406">
        <f t="shared" si="2"/>
        <v>0</v>
      </c>
      <c r="M52" s="493"/>
      <c r="N52" s="479"/>
      <c r="O52" s="20"/>
      <c r="P52" s="20"/>
      <c r="Q52" s="20"/>
    </row>
    <row r="53" spans="1:17" s="8" customFormat="1" ht="132" customHeight="1" x14ac:dyDescent="0.5">
      <c r="A53" s="459"/>
      <c r="B53" s="503"/>
      <c r="C53" s="504"/>
      <c r="D53" s="253" t="s">
        <v>23</v>
      </c>
      <c r="E53" s="405">
        <v>281152.46035000001</v>
      </c>
      <c r="F53" s="405">
        <v>0</v>
      </c>
      <c r="G53" s="405">
        <v>0</v>
      </c>
      <c r="H53" s="405">
        <v>0</v>
      </c>
      <c r="I53" s="408">
        <f t="shared" si="11"/>
        <v>0</v>
      </c>
      <c r="J53" s="406">
        <f t="shared" si="13"/>
        <v>0</v>
      </c>
      <c r="K53" s="406">
        <f t="shared" si="16"/>
        <v>0</v>
      </c>
      <c r="L53" s="406">
        <f t="shared" si="2"/>
        <v>0</v>
      </c>
      <c r="M53" s="493"/>
      <c r="N53" s="479"/>
      <c r="O53" s="20"/>
      <c r="P53" s="20"/>
      <c r="Q53" s="20"/>
    </row>
    <row r="54" spans="1:17" s="8" customFormat="1" ht="132" customHeight="1" x14ac:dyDescent="0.5">
      <c r="A54" s="459"/>
      <c r="B54" s="503"/>
      <c r="C54" s="504"/>
      <c r="D54" s="255" t="s">
        <v>24</v>
      </c>
      <c r="E54" s="407">
        <v>0</v>
      </c>
      <c r="F54" s="407">
        <v>0</v>
      </c>
      <c r="G54" s="407">
        <v>0</v>
      </c>
      <c r="H54" s="407">
        <v>0</v>
      </c>
      <c r="I54" s="407">
        <f t="shared" si="11"/>
        <v>0</v>
      </c>
      <c r="J54" s="406">
        <f t="shared" si="13"/>
        <v>0</v>
      </c>
      <c r="K54" s="406">
        <f t="shared" si="16"/>
        <v>0</v>
      </c>
      <c r="L54" s="406">
        <f t="shared" si="2"/>
        <v>0</v>
      </c>
      <c r="M54" s="493"/>
      <c r="N54" s="479"/>
      <c r="O54" s="20"/>
      <c r="P54" s="20"/>
      <c r="Q54" s="20"/>
    </row>
    <row r="55" spans="1:17" s="8" customFormat="1" ht="193.5" customHeight="1" x14ac:dyDescent="0.5">
      <c r="A55" s="459">
        <v>6</v>
      </c>
      <c r="B55" s="503" t="s">
        <v>33</v>
      </c>
      <c r="C55" s="504">
        <v>9</v>
      </c>
      <c r="D55" s="244" t="s">
        <v>17</v>
      </c>
      <c r="E55" s="145">
        <v>169410.28216</v>
      </c>
      <c r="F55" s="145">
        <v>33176.46</v>
      </c>
      <c r="G55" s="145">
        <v>65288.594640000003</v>
      </c>
      <c r="H55" s="145">
        <v>24282.117849999999</v>
      </c>
      <c r="I55" s="389">
        <f>H55-F55</f>
        <v>-8894.3421500000004</v>
      </c>
      <c r="J55" s="145">
        <f t="shared" si="13"/>
        <v>37.191975082158088</v>
      </c>
      <c r="K55" s="145">
        <f t="shared" si="16"/>
        <v>73.190804112313373</v>
      </c>
      <c r="L55" s="145">
        <f t="shared" si="2"/>
        <v>14.333319997110145</v>
      </c>
      <c r="M55" s="493">
        <v>11</v>
      </c>
      <c r="N55" s="478" t="s">
        <v>34</v>
      </c>
      <c r="O55" s="20"/>
      <c r="P55" s="20"/>
      <c r="Q55" s="20"/>
    </row>
    <row r="56" spans="1:17" s="8" customFormat="1" ht="171" customHeight="1" x14ac:dyDescent="0.5">
      <c r="A56" s="459"/>
      <c r="B56" s="503"/>
      <c r="C56" s="504"/>
      <c r="D56" s="248" t="s">
        <v>18</v>
      </c>
      <c r="E56" s="413">
        <v>1005.6</v>
      </c>
      <c r="F56" s="413">
        <v>0</v>
      </c>
      <c r="G56" s="413">
        <v>1047.5999999999999</v>
      </c>
      <c r="H56" s="413">
        <v>1047.5999999999999</v>
      </c>
      <c r="I56" s="407">
        <f t="shared" si="11"/>
        <v>1047.5999999999999</v>
      </c>
      <c r="J56" s="406">
        <f t="shared" si="13"/>
        <v>100</v>
      </c>
      <c r="K56" s="406">
        <v>0</v>
      </c>
      <c r="L56" s="406">
        <f t="shared" si="2"/>
        <v>104.17661097852027</v>
      </c>
      <c r="M56" s="493"/>
      <c r="N56" s="479"/>
      <c r="O56" s="20"/>
      <c r="P56" s="20"/>
      <c r="Q56" s="20"/>
    </row>
    <row r="57" spans="1:17" s="8" customFormat="1" ht="171" customHeight="1" x14ac:dyDescent="0.5">
      <c r="A57" s="459"/>
      <c r="B57" s="503"/>
      <c r="C57" s="504"/>
      <c r="D57" s="248" t="s">
        <v>19</v>
      </c>
      <c r="E57" s="413">
        <v>59089.299999999996</v>
      </c>
      <c r="F57" s="413">
        <v>18047.7</v>
      </c>
      <c r="G57" s="413">
        <v>31700.38</v>
      </c>
      <c r="H57" s="412">
        <v>3002.6800000000003</v>
      </c>
      <c r="I57" s="407" t="s">
        <v>73</v>
      </c>
      <c r="J57" s="406">
        <f t="shared" si="13"/>
        <v>9.472063110915391</v>
      </c>
      <c r="K57" s="406">
        <f t="shared" si="16"/>
        <v>16.637466269940216</v>
      </c>
      <c r="L57" s="406">
        <f t="shared" si="2"/>
        <v>5.0815968373292639</v>
      </c>
      <c r="M57" s="493"/>
      <c r="N57" s="479"/>
      <c r="O57" s="20"/>
      <c r="P57" s="20"/>
      <c r="Q57" s="20"/>
    </row>
    <row r="58" spans="1:17" s="8" customFormat="1" ht="157.5" customHeight="1" x14ac:dyDescent="0.5">
      <c r="A58" s="459"/>
      <c r="B58" s="503"/>
      <c r="C58" s="504"/>
      <c r="D58" s="248" t="s">
        <v>20</v>
      </c>
      <c r="E58" s="413">
        <v>55763.082160000005</v>
      </c>
      <c r="F58" s="413">
        <v>15128.76</v>
      </c>
      <c r="G58" s="413">
        <v>32540.614640000003</v>
      </c>
      <c r="H58" s="413">
        <v>20231.83785</v>
      </c>
      <c r="I58" s="407">
        <f t="shared" si="11"/>
        <v>5103.0778499999997</v>
      </c>
      <c r="J58" s="406">
        <f t="shared" si="13"/>
        <v>62.174110949737113</v>
      </c>
      <c r="K58" s="406">
        <f t="shared" si="16"/>
        <v>133.73097233348932</v>
      </c>
      <c r="L58" s="406">
        <f t="shared" si="2"/>
        <v>36.281778313381515</v>
      </c>
      <c r="M58" s="493"/>
      <c r="N58" s="479"/>
      <c r="O58" s="20"/>
      <c r="P58" s="20"/>
      <c r="Q58" s="20"/>
    </row>
    <row r="59" spans="1:17" s="8" customFormat="1" ht="225.75" customHeight="1" x14ac:dyDescent="0.5">
      <c r="A59" s="459"/>
      <c r="B59" s="503"/>
      <c r="C59" s="504"/>
      <c r="D59" s="252" t="s">
        <v>21</v>
      </c>
      <c r="E59" s="413">
        <v>0</v>
      </c>
      <c r="F59" s="413">
        <v>0</v>
      </c>
      <c r="G59" s="413">
        <v>0</v>
      </c>
      <c r="H59" s="413">
        <v>0</v>
      </c>
      <c r="I59" s="410">
        <v>0</v>
      </c>
      <c r="J59" s="406">
        <f t="shared" si="13"/>
        <v>0</v>
      </c>
      <c r="K59" s="406">
        <f t="shared" si="16"/>
        <v>0</v>
      </c>
      <c r="L59" s="406">
        <f t="shared" si="2"/>
        <v>0</v>
      </c>
      <c r="M59" s="493"/>
      <c r="N59" s="479"/>
      <c r="O59" s="20"/>
      <c r="P59" s="20"/>
      <c r="Q59" s="20"/>
    </row>
    <row r="60" spans="1:17" s="8" customFormat="1" ht="178.5" customHeight="1" x14ac:dyDescent="0.5">
      <c r="A60" s="459"/>
      <c r="B60" s="503"/>
      <c r="C60" s="504"/>
      <c r="D60" s="252" t="s">
        <v>22</v>
      </c>
      <c r="E60" s="413">
        <v>0</v>
      </c>
      <c r="F60" s="413">
        <v>0</v>
      </c>
      <c r="G60" s="413">
        <v>0</v>
      </c>
      <c r="H60" s="413">
        <v>0</v>
      </c>
      <c r="I60" s="410">
        <v>0</v>
      </c>
      <c r="J60" s="406">
        <f t="shared" si="13"/>
        <v>0</v>
      </c>
      <c r="K60" s="406">
        <f t="shared" si="16"/>
        <v>0</v>
      </c>
      <c r="L60" s="406">
        <f t="shared" si="2"/>
        <v>0</v>
      </c>
      <c r="M60" s="493"/>
      <c r="N60" s="479"/>
      <c r="O60" s="20"/>
      <c r="P60" s="20"/>
      <c r="Q60" s="20"/>
    </row>
    <row r="61" spans="1:17" s="8" customFormat="1" ht="162" customHeight="1" x14ac:dyDescent="0.5">
      <c r="A61" s="459"/>
      <c r="B61" s="503"/>
      <c r="C61" s="504"/>
      <c r="D61" s="253" t="s">
        <v>23</v>
      </c>
      <c r="E61" s="413">
        <v>53552.3</v>
      </c>
      <c r="F61" s="413">
        <v>0</v>
      </c>
      <c r="G61" s="413">
        <v>0</v>
      </c>
      <c r="H61" s="413">
        <v>0</v>
      </c>
      <c r="I61" s="410">
        <v>0</v>
      </c>
      <c r="J61" s="406">
        <f t="shared" si="13"/>
        <v>0</v>
      </c>
      <c r="K61" s="406">
        <f t="shared" si="16"/>
        <v>0</v>
      </c>
      <c r="L61" s="406">
        <f t="shared" si="2"/>
        <v>0</v>
      </c>
      <c r="M61" s="493"/>
      <c r="N61" s="479"/>
      <c r="O61" s="20"/>
      <c r="P61" s="20"/>
      <c r="Q61" s="20"/>
    </row>
    <row r="62" spans="1:17" s="8" customFormat="1" ht="131.25" customHeight="1" x14ac:dyDescent="0.5">
      <c r="A62" s="459"/>
      <c r="B62" s="503"/>
      <c r="C62" s="504"/>
      <c r="D62" s="255" t="s">
        <v>24</v>
      </c>
      <c r="E62" s="407">
        <v>0</v>
      </c>
      <c r="F62" s="407">
        <v>0</v>
      </c>
      <c r="G62" s="407">
        <v>0</v>
      </c>
      <c r="H62" s="407">
        <v>0</v>
      </c>
      <c r="I62" s="410">
        <v>0</v>
      </c>
      <c r="J62" s="406">
        <f t="shared" si="13"/>
        <v>0</v>
      </c>
      <c r="K62" s="406">
        <f t="shared" si="16"/>
        <v>0</v>
      </c>
      <c r="L62" s="406">
        <f t="shared" si="2"/>
        <v>0</v>
      </c>
      <c r="M62" s="493"/>
      <c r="N62" s="479"/>
      <c r="O62" s="20"/>
      <c r="P62" s="20"/>
      <c r="Q62" s="20"/>
    </row>
    <row r="63" spans="1:17" s="8" customFormat="1" ht="170.25" customHeight="1" x14ac:dyDescent="0.5">
      <c r="A63" s="459">
        <v>7</v>
      </c>
      <c r="B63" s="503" t="s">
        <v>80</v>
      </c>
      <c r="C63" s="504">
        <v>4</v>
      </c>
      <c r="D63" s="244" t="s">
        <v>17</v>
      </c>
      <c r="E63" s="145">
        <f>E65+E66</f>
        <v>9213.6650000000009</v>
      </c>
      <c r="F63" s="145">
        <f>F65+F66</f>
        <v>2627.3379999999997</v>
      </c>
      <c r="G63" s="145">
        <f>G65+G66</f>
        <v>9799.2900000000009</v>
      </c>
      <c r="H63" s="145">
        <f>H65+H66</f>
        <v>2936.6809799999996</v>
      </c>
      <c r="I63" s="145">
        <f t="shared" ref="I63:I71" si="17">H63-F63</f>
        <v>309.3429799999999</v>
      </c>
      <c r="J63" s="145">
        <f t="shared" si="13"/>
        <v>29.968303621997102</v>
      </c>
      <c r="K63" s="145" t="s">
        <v>73</v>
      </c>
      <c r="L63" s="145">
        <f t="shared" si="2"/>
        <v>31.873103482707471</v>
      </c>
      <c r="M63" s="509">
        <v>2</v>
      </c>
      <c r="N63" s="510" t="s">
        <v>36</v>
      </c>
      <c r="O63" s="20"/>
      <c r="P63" s="20"/>
      <c r="Q63" s="20"/>
    </row>
    <row r="64" spans="1:17" s="8" customFormat="1" ht="184.5" customHeight="1" x14ac:dyDescent="0.5">
      <c r="A64" s="459"/>
      <c r="B64" s="503"/>
      <c r="C64" s="504"/>
      <c r="D64" s="248" t="s">
        <v>18</v>
      </c>
      <c r="E64" s="407">
        <v>0</v>
      </c>
      <c r="F64" s="407">
        <v>0</v>
      </c>
      <c r="G64" s="407">
        <v>0</v>
      </c>
      <c r="H64" s="407">
        <v>0</v>
      </c>
      <c r="I64" s="410">
        <f t="shared" si="17"/>
        <v>0</v>
      </c>
      <c r="J64" s="406">
        <f t="shared" si="13"/>
        <v>0</v>
      </c>
      <c r="K64" s="406">
        <f t="shared" si="16"/>
        <v>0</v>
      </c>
      <c r="L64" s="406">
        <f t="shared" si="2"/>
        <v>0</v>
      </c>
      <c r="M64" s="509"/>
      <c r="N64" s="511"/>
      <c r="O64" s="20"/>
      <c r="P64" s="20"/>
      <c r="Q64" s="20"/>
    </row>
    <row r="65" spans="1:17" s="8" customFormat="1" ht="180" customHeight="1" x14ac:dyDescent="0.5">
      <c r="A65" s="459"/>
      <c r="B65" s="503"/>
      <c r="C65" s="504"/>
      <c r="D65" s="248" t="s">
        <v>19</v>
      </c>
      <c r="E65" s="429">
        <v>983.1</v>
      </c>
      <c r="F65" s="429">
        <v>222</v>
      </c>
      <c r="G65" s="429">
        <v>68.724999999999994</v>
      </c>
      <c r="H65" s="429">
        <v>68.724999999999994</v>
      </c>
      <c r="I65" s="405">
        <v>-24.009999999999991</v>
      </c>
      <c r="J65" s="406">
        <f t="shared" si="13"/>
        <v>100</v>
      </c>
      <c r="K65" s="406">
        <f t="shared" si="16"/>
        <v>30.957207207207205</v>
      </c>
      <c r="L65" s="406">
        <f t="shared" si="2"/>
        <v>6.9906418472179839</v>
      </c>
      <c r="M65" s="509"/>
      <c r="N65" s="511"/>
      <c r="O65" s="20"/>
      <c r="P65" s="20"/>
      <c r="Q65" s="20"/>
    </row>
    <row r="66" spans="1:17" s="8" customFormat="1" ht="171" customHeight="1" x14ac:dyDescent="0.5">
      <c r="A66" s="459"/>
      <c r="B66" s="503"/>
      <c r="C66" s="504"/>
      <c r="D66" s="248" t="s">
        <v>20</v>
      </c>
      <c r="E66" s="429">
        <v>8230.5650000000005</v>
      </c>
      <c r="F66" s="429">
        <v>2405.3379999999997</v>
      </c>
      <c r="G66" s="429">
        <v>9730.5650000000005</v>
      </c>
      <c r="H66" s="429">
        <v>2867.9559799999997</v>
      </c>
      <c r="I66" s="405">
        <v>-784.95046000000002</v>
      </c>
      <c r="J66" s="406">
        <f t="shared" si="13"/>
        <v>29.473684004988399</v>
      </c>
      <c r="K66" s="406" t="s">
        <v>73</v>
      </c>
      <c r="L66" s="406">
        <f t="shared" si="2"/>
        <v>34.845189607274833</v>
      </c>
      <c r="M66" s="509"/>
      <c r="N66" s="511"/>
      <c r="O66" s="20"/>
      <c r="P66" s="20"/>
      <c r="Q66" s="20"/>
    </row>
    <row r="67" spans="1:17" s="8" customFormat="1" ht="216.75" customHeight="1" x14ac:dyDescent="0.5">
      <c r="A67" s="459"/>
      <c r="B67" s="503"/>
      <c r="C67" s="504"/>
      <c r="D67" s="252" t="s">
        <v>21</v>
      </c>
      <c r="E67" s="405">
        <v>0</v>
      </c>
      <c r="F67" s="405">
        <v>0</v>
      </c>
      <c r="G67" s="405">
        <v>0</v>
      </c>
      <c r="H67" s="405">
        <v>0</v>
      </c>
      <c r="I67" s="410">
        <f t="shared" si="17"/>
        <v>0</v>
      </c>
      <c r="J67" s="406">
        <f t="shared" si="13"/>
        <v>0</v>
      </c>
      <c r="K67" s="406">
        <f t="shared" si="16"/>
        <v>0</v>
      </c>
      <c r="L67" s="406">
        <f t="shared" si="2"/>
        <v>0</v>
      </c>
      <c r="M67" s="509"/>
      <c r="N67" s="511"/>
      <c r="O67" s="20"/>
      <c r="P67" s="20"/>
      <c r="Q67" s="20"/>
    </row>
    <row r="68" spans="1:17" s="8" customFormat="1" ht="198.75" customHeight="1" x14ac:dyDescent="0.5">
      <c r="A68" s="459"/>
      <c r="B68" s="503"/>
      <c r="C68" s="504"/>
      <c r="D68" s="252" t="s">
        <v>22</v>
      </c>
      <c r="E68" s="405">
        <v>0</v>
      </c>
      <c r="F68" s="405">
        <v>0</v>
      </c>
      <c r="G68" s="405">
        <v>0</v>
      </c>
      <c r="H68" s="405">
        <v>0</v>
      </c>
      <c r="I68" s="410">
        <f t="shared" si="17"/>
        <v>0</v>
      </c>
      <c r="J68" s="406">
        <f t="shared" si="13"/>
        <v>0</v>
      </c>
      <c r="K68" s="406">
        <f t="shared" si="16"/>
        <v>0</v>
      </c>
      <c r="L68" s="406">
        <f t="shared" si="2"/>
        <v>0</v>
      </c>
      <c r="M68" s="509"/>
      <c r="N68" s="511"/>
      <c r="O68" s="20"/>
      <c r="P68" s="20"/>
      <c r="Q68" s="20"/>
    </row>
    <row r="69" spans="1:17" s="8" customFormat="1" ht="156" customHeight="1" x14ac:dyDescent="0.5">
      <c r="A69" s="459"/>
      <c r="B69" s="503"/>
      <c r="C69" s="504"/>
      <c r="D69" s="253" t="s">
        <v>23</v>
      </c>
      <c r="E69" s="405"/>
      <c r="F69" s="405">
        <v>0</v>
      </c>
      <c r="G69" s="405">
        <v>0</v>
      </c>
      <c r="H69" s="405">
        <v>0</v>
      </c>
      <c r="I69" s="408">
        <v>0</v>
      </c>
      <c r="J69" s="406">
        <f t="shared" si="13"/>
        <v>0</v>
      </c>
      <c r="K69" s="406">
        <f t="shared" si="16"/>
        <v>0</v>
      </c>
      <c r="L69" s="406">
        <f t="shared" si="2"/>
        <v>0</v>
      </c>
      <c r="M69" s="509"/>
      <c r="N69" s="511"/>
      <c r="O69" s="20"/>
      <c r="P69" s="20"/>
      <c r="Q69" s="20"/>
    </row>
    <row r="70" spans="1:17" s="8" customFormat="1" ht="131.25" customHeight="1" x14ac:dyDescent="0.5">
      <c r="A70" s="459"/>
      <c r="B70" s="503"/>
      <c r="C70" s="504"/>
      <c r="D70" s="255" t="s">
        <v>24</v>
      </c>
      <c r="E70" s="407">
        <v>0</v>
      </c>
      <c r="F70" s="407">
        <v>0</v>
      </c>
      <c r="G70" s="407">
        <v>0</v>
      </c>
      <c r="H70" s="407">
        <v>0</v>
      </c>
      <c r="I70" s="408">
        <f t="shared" si="17"/>
        <v>0</v>
      </c>
      <c r="J70" s="406">
        <f t="shared" si="13"/>
        <v>0</v>
      </c>
      <c r="K70" s="406">
        <f t="shared" si="16"/>
        <v>0</v>
      </c>
      <c r="L70" s="406">
        <f t="shared" si="2"/>
        <v>0</v>
      </c>
      <c r="M70" s="509"/>
      <c r="N70" s="511"/>
      <c r="O70" s="20"/>
      <c r="P70" s="20"/>
      <c r="Q70" s="20"/>
    </row>
    <row r="71" spans="1:17" s="8" customFormat="1" ht="212.25" customHeight="1" x14ac:dyDescent="0.5">
      <c r="A71" s="459">
        <v>8</v>
      </c>
      <c r="B71" s="503" t="s">
        <v>37</v>
      </c>
      <c r="C71" s="504">
        <v>13</v>
      </c>
      <c r="D71" s="244" t="s">
        <v>17</v>
      </c>
      <c r="E71" s="145">
        <f>E72+E73+E74+E77</f>
        <v>2128224.3588700001</v>
      </c>
      <c r="F71" s="145">
        <f t="shared" ref="F71:H71" si="18">F72+F73+F74+F77</f>
        <v>1766.3950199999999</v>
      </c>
      <c r="G71" s="145">
        <f t="shared" si="18"/>
        <v>230783.29996</v>
      </c>
      <c r="H71" s="145">
        <f t="shared" si="18"/>
        <v>8467.6356000000014</v>
      </c>
      <c r="I71" s="145">
        <f t="shared" si="17"/>
        <v>6701.2405800000015</v>
      </c>
      <c r="J71" s="145">
        <f t="shared" si="13"/>
        <v>3.6690850687496175</v>
      </c>
      <c r="K71" s="145">
        <f t="shared" si="16"/>
        <v>479.37383790857842</v>
      </c>
      <c r="L71" s="145">
        <f t="shared" ref="L71:L134" si="19">IF(H71=0,0,H71/E71*100)</f>
        <v>0.39787325827320053</v>
      </c>
      <c r="M71" s="493">
        <v>6</v>
      </c>
      <c r="N71" s="507" t="s">
        <v>63</v>
      </c>
      <c r="O71" s="20"/>
      <c r="P71" s="20"/>
      <c r="Q71" s="20"/>
    </row>
    <row r="72" spans="1:17" s="8" customFormat="1" ht="174" customHeight="1" x14ac:dyDescent="0.5">
      <c r="A72" s="459"/>
      <c r="B72" s="503"/>
      <c r="C72" s="504"/>
      <c r="D72" s="248" t="s">
        <v>18</v>
      </c>
      <c r="E72" s="421">
        <v>13359.4</v>
      </c>
      <c r="F72" s="416">
        <v>0</v>
      </c>
      <c r="G72" s="416">
        <v>0</v>
      </c>
      <c r="H72" s="416">
        <v>0</v>
      </c>
      <c r="I72" s="414">
        <v>0</v>
      </c>
      <c r="J72" s="406">
        <f t="shared" si="13"/>
        <v>0</v>
      </c>
      <c r="K72" s="406">
        <f t="shared" si="16"/>
        <v>0</v>
      </c>
      <c r="L72" s="406">
        <f t="shared" si="19"/>
        <v>0</v>
      </c>
      <c r="M72" s="493"/>
      <c r="N72" s="508"/>
      <c r="O72" s="20"/>
      <c r="P72" s="20"/>
      <c r="Q72" s="20"/>
    </row>
    <row r="73" spans="1:17" s="8" customFormat="1" ht="177.75" customHeight="1" x14ac:dyDescent="0.5">
      <c r="A73" s="459"/>
      <c r="B73" s="503"/>
      <c r="C73" s="504"/>
      <c r="D73" s="248" t="s">
        <v>19</v>
      </c>
      <c r="E73" s="421">
        <v>822000.39999999991</v>
      </c>
      <c r="F73" s="416">
        <v>883.67211780000002</v>
      </c>
      <c r="G73" s="416">
        <v>4831.8100000000004</v>
      </c>
      <c r="H73" s="416">
        <v>4831.8100000000004</v>
      </c>
      <c r="I73" s="414">
        <v>0</v>
      </c>
      <c r="J73" s="406">
        <f t="shared" si="13"/>
        <v>100</v>
      </c>
      <c r="K73" s="406">
        <f t="shared" si="16"/>
        <v>546.78764925041742</v>
      </c>
      <c r="L73" s="406">
        <f t="shared" si="19"/>
        <v>0.58781114948362567</v>
      </c>
      <c r="M73" s="493"/>
      <c r="N73" s="508"/>
      <c r="O73" s="20"/>
      <c r="P73" s="20"/>
      <c r="Q73" s="20"/>
    </row>
    <row r="74" spans="1:17" s="8" customFormat="1" ht="195" customHeight="1" x14ac:dyDescent="0.5">
      <c r="A74" s="459"/>
      <c r="B74" s="503"/>
      <c r="C74" s="504"/>
      <c r="D74" s="248" t="s">
        <v>20</v>
      </c>
      <c r="E74" s="421">
        <v>119809.82802</v>
      </c>
      <c r="F74" s="416">
        <v>882.72290220000002</v>
      </c>
      <c r="G74" s="428">
        <v>225951.48996000001</v>
      </c>
      <c r="H74" s="416">
        <v>3635.8256000000001</v>
      </c>
      <c r="I74" s="414">
        <v>0</v>
      </c>
      <c r="J74" s="406">
        <f t="shared" si="13"/>
        <v>1.6091177803888999</v>
      </c>
      <c r="K74" s="406">
        <f t="shared" si="16"/>
        <v>411.88753468823273</v>
      </c>
      <c r="L74" s="406">
        <f t="shared" si="19"/>
        <v>3.0346639003547082</v>
      </c>
      <c r="M74" s="493"/>
      <c r="N74" s="508"/>
      <c r="O74" s="20"/>
      <c r="P74" s="20"/>
      <c r="Q74" s="20"/>
    </row>
    <row r="75" spans="1:17" s="8" customFormat="1" ht="248.25" customHeight="1" x14ac:dyDescent="0.5">
      <c r="A75" s="459"/>
      <c r="B75" s="503"/>
      <c r="C75" s="504"/>
      <c r="D75" s="252" t="s">
        <v>21</v>
      </c>
      <c r="E75" s="408">
        <v>0</v>
      </c>
      <c r="F75" s="408">
        <v>0</v>
      </c>
      <c r="G75" s="408">
        <v>0</v>
      </c>
      <c r="H75" s="408">
        <v>0</v>
      </c>
      <c r="I75" s="414">
        <v>0</v>
      </c>
      <c r="J75" s="406">
        <v>0</v>
      </c>
      <c r="K75" s="406">
        <f t="shared" si="16"/>
        <v>0</v>
      </c>
      <c r="L75" s="406">
        <f t="shared" si="19"/>
        <v>0</v>
      </c>
      <c r="M75" s="493"/>
      <c r="N75" s="508"/>
      <c r="O75" s="20"/>
      <c r="P75" s="20"/>
      <c r="Q75" s="20"/>
    </row>
    <row r="76" spans="1:17" s="8" customFormat="1" ht="168.75" customHeight="1" x14ac:dyDescent="0.5">
      <c r="A76" s="459"/>
      <c r="B76" s="503"/>
      <c r="C76" s="504"/>
      <c r="D76" s="252" t="s">
        <v>22</v>
      </c>
      <c r="E76" s="408">
        <v>0</v>
      </c>
      <c r="F76" s="408">
        <v>0</v>
      </c>
      <c r="G76" s="408">
        <v>0</v>
      </c>
      <c r="H76" s="408">
        <v>0</v>
      </c>
      <c r="I76" s="414">
        <v>0</v>
      </c>
      <c r="J76" s="406">
        <f t="shared" si="13"/>
        <v>0</v>
      </c>
      <c r="K76" s="406">
        <f t="shared" si="16"/>
        <v>0</v>
      </c>
      <c r="L76" s="406">
        <f t="shared" si="19"/>
        <v>0</v>
      </c>
      <c r="M76" s="493"/>
      <c r="N76" s="508"/>
      <c r="O76" s="20"/>
      <c r="P76" s="20"/>
      <c r="Q76" s="20"/>
    </row>
    <row r="77" spans="1:17" s="8" customFormat="1" ht="155.25" customHeight="1" x14ac:dyDescent="0.5">
      <c r="A77" s="459"/>
      <c r="B77" s="503"/>
      <c r="C77" s="504"/>
      <c r="D77" s="253" t="s">
        <v>23</v>
      </c>
      <c r="E77" s="408">
        <v>1173054.7308500002</v>
      </c>
      <c r="F77" s="408">
        <v>0</v>
      </c>
      <c r="G77" s="408">
        <v>0</v>
      </c>
      <c r="H77" s="408">
        <v>0</v>
      </c>
      <c r="I77" s="414">
        <v>0</v>
      </c>
      <c r="J77" s="406">
        <v>0</v>
      </c>
      <c r="K77" s="406">
        <f t="shared" si="16"/>
        <v>0</v>
      </c>
      <c r="L77" s="406">
        <f t="shared" si="19"/>
        <v>0</v>
      </c>
      <c r="M77" s="493"/>
      <c r="N77" s="508"/>
      <c r="O77" s="20"/>
      <c r="P77" s="20"/>
      <c r="Q77" s="20"/>
    </row>
    <row r="78" spans="1:17" s="8" customFormat="1" ht="133.5" customHeight="1" x14ac:dyDescent="0.5">
      <c r="A78" s="459"/>
      <c r="B78" s="503"/>
      <c r="C78" s="504"/>
      <c r="D78" s="255" t="s">
        <v>24</v>
      </c>
      <c r="E78" s="414">
        <v>0</v>
      </c>
      <c r="F78" s="414">
        <v>0</v>
      </c>
      <c r="G78" s="414">
        <v>0</v>
      </c>
      <c r="H78" s="414">
        <v>0</v>
      </c>
      <c r="I78" s="415">
        <v>0</v>
      </c>
      <c r="J78" s="406">
        <v>0</v>
      </c>
      <c r="K78" s="406">
        <v>0</v>
      </c>
      <c r="L78" s="406">
        <f t="shared" si="19"/>
        <v>0</v>
      </c>
      <c r="M78" s="493"/>
      <c r="N78" s="508"/>
      <c r="O78" s="20"/>
      <c r="P78" s="20"/>
      <c r="Q78" s="20"/>
    </row>
    <row r="79" spans="1:17" s="8" customFormat="1" ht="181.5" customHeight="1" x14ac:dyDescent="0.5">
      <c r="A79" s="459">
        <v>9</v>
      </c>
      <c r="B79" s="503" t="s">
        <v>38</v>
      </c>
      <c r="C79" s="504">
        <v>15</v>
      </c>
      <c r="D79" s="244" t="s">
        <v>17</v>
      </c>
      <c r="E79" s="145">
        <v>498806.07224000001</v>
      </c>
      <c r="F79" s="145">
        <v>52786.812380000003</v>
      </c>
      <c r="G79" s="145">
        <v>256574.36489</v>
      </c>
      <c r="H79" s="145">
        <v>64178.894500000002</v>
      </c>
      <c r="I79" s="145">
        <f>H79-F79</f>
        <v>11392.082119999999</v>
      </c>
      <c r="J79" s="145">
        <f t="shared" ref="J79" si="20">IF(H79=0, ,H79/G79*100)</f>
        <v>25.013759471845574</v>
      </c>
      <c r="K79" s="145">
        <f t="shared" ref="K79:K128" si="21">IF(H79=0,0,H79/F79*100)</f>
        <v>121.58130337174187</v>
      </c>
      <c r="L79" s="145">
        <f t="shared" si="19"/>
        <v>12.866502248416975</v>
      </c>
      <c r="M79" s="462">
        <v>14</v>
      </c>
      <c r="N79" s="507" t="s">
        <v>39</v>
      </c>
      <c r="O79" s="20"/>
      <c r="P79" s="20"/>
      <c r="Q79" s="20"/>
    </row>
    <row r="80" spans="1:17" s="8" customFormat="1" ht="155.25" customHeight="1" x14ac:dyDescent="0.5">
      <c r="A80" s="459"/>
      <c r="B80" s="503"/>
      <c r="C80" s="504"/>
      <c r="D80" s="248" t="s">
        <v>18</v>
      </c>
      <c r="E80" s="420">
        <v>2253.4</v>
      </c>
      <c r="F80" s="420">
        <v>0</v>
      </c>
      <c r="G80" s="420">
        <v>0</v>
      </c>
      <c r="H80" s="420">
        <v>0</v>
      </c>
      <c r="I80" s="408">
        <f>H80-F80</f>
        <v>0</v>
      </c>
      <c r="J80" s="406">
        <f>IF(H80=0, ,H80/G80*100)</f>
        <v>0</v>
      </c>
      <c r="K80" s="406">
        <f t="shared" si="21"/>
        <v>0</v>
      </c>
      <c r="L80" s="406">
        <f t="shared" si="19"/>
        <v>0</v>
      </c>
      <c r="M80" s="462"/>
      <c r="N80" s="508"/>
      <c r="O80" s="21"/>
      <c r="P80" s="20"/>
      <c r="Q80" s="20"/>
    </row>
    <row r="81" spans="1:17" s="8" customFormat="1" ht="173.25" customHeight="1" x14ac:dyDescent="0.5">
      <c r="A81" s="459"/>
      <c r="B81" s="503"/>
      <c r="C81" s="504"/>
      <c r="D81" s="248" t="s">
        <v>19</v>
      </c>
      <c r="E81" s="420">
        <v>17968.400000000001</v>
      </c>
      <c r="F81" s="420">
        <v>0</v>
      </c>
      <c r="G81" s="420">
        <v>0</v>
      </c>
      <c r="H81" s="420">
        <v>0</v>
      </c>
      <c r="I81" s="408">
        <f t="shared" ref="I81:I82" si="22">H81-F81</f>
        <v>0</v>
      </c>
      <c r="J81" s="406">
        <f t="shared" ref="J81:J82" si="23">IF(H81=0, ,H81/G81*100)</f>
        <v>0</v>
      </c>
      <c r="K81" s="406">
        <f t="shared" si="21"/>
        <v>0</v>
      </c>
      <c r="L81" s="406">
        <f t="shared" si="19"/>
        <v>0</v>
      </c>
      <c r="M81" s="462"/>
      <c r="N81" s="508"/>
      <c r="O81" s="20"/>
      <c r="P81" s="20"/>
      <c r="Q81" s="20"/>
    </row>
    <row r="82" spans="1:17" s="8" customFormat="1" ht="173.25" customHeight="1" x14ac:dyDescent="0.5">
      <c r="A82" s="459"/>
      <c r="B82" s="503"/>
      <c r="C82" s="504"/>
      <c r="D82" s="248" t="s">
        <v>20</v>
      </c>
      <c r="E82" s="420">
        <v>192691.12562999999</v>
      </c>
      <c r="F82" s="420">
        <v>37557.003500000006</v>
      </c>
      <c r="G82" s="420">
        <v>180764.78365</v>
      </c>
      <c r="H82" s="420">
        <v>42168.284770000006</v>
      </c>
      <c r="I82" s="408">
        <f t="shared" si="22"/>
        <v>4611.2812699999995</v>
      </c>
      <c r="J82" s="406">
        <f t="shared" si="23"/>
        <v>23.327710142727241</v>
      </c>
      <c r="K82" s="406">
        <f t="shared" si="21"/>
        <v>112.2780862163298</v>
      </c>
      <c r="L82" s="406">
        <f t="shared" si="19"/>
        <v>21.883874844849029</v>
      </c>
      <c r="M82" s="462"/>
      <c r="N82" s="508"/>
      <c r="O82" s="20"/>
      <c r="P82" s="20"/>
      <c r="Q82" s="20"/>
    </row>
    <row r="83" spans="1:17" s="8" customFormat="1" ht="207.75" customHeight="1" x14ac:dyDescent="0.5">
      <c r="A83" s="459"/>
      <c r="B83" s="503"/>
      <c r="C83" s="504"/>
      <c r="D83" s="252" t="s">
        <v>21</v>
      </c>
      <c r="E83" s="420">
        <v>0</v>
      </c>
      <c r="F83" s="420">
        <v>0</v>
      </c>
      <c r="G83" s="420">
        <v>0</v>
      </c>
      <c r="H83" s="420">
        <v>0</v>
      </c>
      <c r="I83" s="408">
        <f>H83-F83</f>
        <v>0</v>
      </c>
      <c r="J83" s="406">
        <f>IF(H83=0, ,H83/G83*100)</f>
        <v>0</v>
      </c>
      <c r="K83" s="406">
        <f>IF(H83=0,0,H83/F83*100)</f>
        <v>0</v>
      </c>
      <c r="L83" s="406">
        <f>IF(H83=0,0,H83/E83*100)</f>
        <v>0</v>
      </c>
      <c r="M83" s="462"/>
      <c r="N83" s="508"/>
      <c r="O83" s="20"/>
      <c r="P83" s="20"/>
      <c r="Q83" s="20"/>
    </row>
    <row r="84" spans="1:17" s="8" customFormat="1" ht="188.25" customHeight="1" x14ac:dyDescent="0.5">
      <c r="A84" s="459"/>
      <c r="B84" s="503"/>
      <c r="C84" s="504"/>
      <c r="D84" s="252" t="s">
        <v>22</v>
      </c>
      <c r="E84" s="420">
        <v>19734.301579999999</v>
      </c>
      <c r="F84" s="420">
        <v>0</v>
      </c>
      <c r="G84" s="420">
        <v>19734.335579999999</v>
      </c>
      <c r="H84" s="420">
        <v>10</v>
      </c>
      <c r="I84" s="408">
        <f>H84-F84</f>
        <v>10</v>
      </c>
      <c r="J84" s="406">
        <f>IF(H84=0, ,H84/G84*100)</f>
        <v>5.067310201279146E-2</v>
      </c>
      <c r="K84" s="406">
        <v>0</v>
      </c>
      <c r="L84" s="406">
        <f>IF(H84=0,0,H84/E84*100)</f>
        <v>5.0673189316892971E-2</v>
      </c>
      <c r="M84" s="462"/>
      <c r="N84" s="508"/>
      <c r="O84" s="20"/>
      <c r="P84" s="20"/>
      <c r="Q84" s="20"/>
    </row>
    <row r="85" spans="1:17" s="8" customFormat="1" ht="186.75" customHeight="1" x14ac:dyDescent="0.5">
      <c r="A85" s="459"/>
      <c r="B85" s="503"/>
      <c r="C85" s="504"/>
      <c r="D85" s="253" t="s">
        <v>23</v>
      </c>
      <c r="E85" s="420">
        <v>268649.16148000001</v>
      </c>
      <c r="F85" s="420">
        <v>0</v>
      </c>
      <c r="G85" s="420">
        <v>0</v>
      </c>
      <c r="H85" s="420">
        <v>0</v>
      </c>
      <c r="I85" s="410">
        <v>0</v>
      </c>
      <c r="J85" s="406">
        <v>0</v>
      </c>
      <c r="K85" s="406">
        <f>IF(H85=0,0,H85/F85*100)</f>
        <v>0</v>
      </c>
      <c r="L85" s="406">
        <f>IF(H85=0,0,H85/E85*100)</f>
        <v>0</v>
      </c>
      <c r="M85" s="462"/>
      <c r="N85" s="508"/>
      <c r="O85" s="20"/>
      <c r="P85" s="20"/>
      <c r="Q85" s="20"/>
    </row>
    <row r="86" spans="1:17" s="8" customFormat="1" ht="133.5" customHeight="1" x14ac:dyDescent="0.5">
      <c r="A86" s="459"/>
      <c r="B86" s="503"/>
      <c r="C86" s="504"/>
      <c r="D86" s="255" t="s">
        <v>24</v>
      </c>
      <c r="E86" s="407">
        <v>0</v>
      </c>
      <c r="F86" s="407">
        <v>0</v>
      </c>
      <c r="G86" s="407">
        <v>0</v>
      </c>
      <c r="H86" s="407" t="s">
        <v>78</v>
      </c>
      <c r="I86" s="410">
        <v>0</v>
      </c>
      <c r="J86" s="406">
        <v>0</v>
      </c>
      <c r="K86" s="406">
        <v>0</v>
      </c>
      <c r="L86" s="406">
        <v>0</v>
      </c>
      <c r="M86" s="462"/>
      <c r="N86" s="508"/>
      <c r="O86" s="20"/>
      <c r="P86" s="20"/>
      <c r="Q86" s="20"/>
    </row>
    <row r="87" spans="1:17" s="8" customFormat="1" ht="186" customHeight="1" x14ac:dyDescent="0.5">
      <c r="A87" s="459">
        <v>10</v>
      </c>
      <c r="B87" s="512" t="s">
        <v>40</v>
      </c>
      <c r="C87" s="513">
        <v>4</v>
      </c>
      <c r="D87" s="244" t="s">
        <v>17</v>
      </c>
      <c r="E87" s="145">
        <f>E88+E89+E90</f>
        <v>2109.6000000000004</v>
      </c>
      <c r="F87" s="145">
        <f t="shared" ref="F87:H87" si="24">F88+F89+F90</f>
        <v>428.56</v>
      </c>
      <c r="G87" s="145">
        <f t="shared" si="24"/>
        <v>658.46910000000003</v>
      </c>
      <c r="H87" s="145">
        <f t="shared" si="24"/>
        <v>404.99142999999998</v>
      </c>
      <c r="I87" s="145">
        <f t="shared" ref="I87:I130" si="25">H87-F87</f>
        <v>-23.568570000000022</v>
      </c>
      <c r="J87" s="145">
        <f t="shared" ref="J87:J139" si="26">IF(H87=0, ,H87/G87*100)</f>
        <v>61.505001525508177</v>
      </c>
      <c r="K87" s="145">
        <f t="shared" si="21"/>
        <v>94.500520347209246</v>
      </c>
      <c r="L87" s="145">
        <f t="shared" si="19"/>
        <v>19.197545980280616</v>
      </c>
      <c r="M87" s="462">
        <v>5</v>
      </c>
      <c r="N87" s="507" t="s">
        <v>41</v>
      </c>
      <c r="O87" s="20"/>
      <c r="P87" s="20"/>
      <c r="Q87" s="20"/>
    </row>
    <row r="88" spans="1:17" s="8" customFormat="1" ht="194.25" customHeight="1" x14ac:dyDescent="0.5">
      <c r="A88" s="459"/>
      <c r="B88" s="512"/>
      <c r="C88" s="513"/>
      <c r="D88" s="248" t="s">
        <v>18</v>
      </c>
      <c r="E88" s="424">
        <v>3.4</v>
      </c>
      <c r="F88" s="424">
        <v>2.15</v>
      </c>
      <c r="G88" s="424">
        <v>1.8880999999999999</v>
      </c>
      <c r="H88" s="424">
        <v>1.881</v>
      </c>
      <c r="I88" s="408">
        <f t="shared" si="25"/>
        <v>-0.26899999999999991</v>
      </c>
      <c r="J88" s="406">
        <f t="shared" si="26"/>
        <v>99.623960595307466</v>
      </c>
      <c r="K88" s="406">
        <f t="shared" si="21"/>
        <v>87.488372093023258</v>
      </c>
      <c r="L88" s="406">
        <f t="shared" si="19"/>
        <v>55.323529411764703</v>
      </c>
      <c r="M88" s="462"/>
      <c r="N88" s="508"/>
      <c r="O88" s="20"/>
      <c r="P88" s="20"/>
      <c r="Q88" s="20"/>
    </row>
    <row r="89" spans="1:17" s="8" customFormat="1" ht="194.25" customHeight="1" x14ac:dyDescent="0.5">
      <c r="A89" s="459"/>
      <c r="B89" s="512"/>
      <c r="C89" s="513"/>
      <c r="D89" s="248" t="s">
        <v>19</v>
      </c>
      <c r="E89" s="424">
        <v>1816.2</v>
      </c>
      <c r="F89" s="424">
        <v>366.41</v>
      </c>
      <c r="G89" s="424">
        <v>366.58100000000002</v>
      </c>
      <c r="H89" s="424">
        <v>343.11043000000001</v>
      </c>
      <c r="I89" s="408">
        <f t="shared" si="25"/>
        <v>-23.299570000000017</v>
      </c>
      <c r="J89" s="406">
        <f t="shared" si="26"/>
        <v>93.597439583611802</v>
      </c>
      <c r="K89" s="406">
        <f t="shared" si="21"/>
        <v>93.641120602603635</v>
      </c>
      <c r="L89" s="406">
        <f t="shared" si="19"/>
        <v>18.891665565466358</v>
      </c>
      <c r="M89" s="462"/>
      <c r="N89" s="508"/>
      <c r="O89" s="20"/>
      <c r="P89" s="20"/>
      <c r="Q89" s="20"/>
    </row>
    <row r="90" spans="1:17" s="8" customFormat="1" ht="159" customHeight="1" x14ac:dyDescent="0.5">
      <c r="A90" s="459"/>
      <c r="B90" s="512"/>
      <c r="C90" s="513"/>
      <c r="D90" s="248" t="s">
        <v>20</v>
      </c>
      <c r="E90" s="424">
        <v>290</v>
      </c>
      <c r="F90" s="424">
        <v>60</v>
      </c>
      <c r="G90" s="424">
        <v>290</v>
      </c>
      <c r="H90" s="424">
        <v>60</v>
      </c>
      <c r="I90" s="408">
        <f t="shared" si="25"/>
        <v>0</v>
      </c>
      <c r="J90" s="406">
        <f t="shared" si="26"/>
        <v>20.689655172413794</v>
      </c>
      <c r="K90" s="406">
        <f t="shared" si="21"/>
        <v>100</v>
      </c>
      <c r="L90" s="406">
        <f t="shared" si="19"/>
        <v>20.689655172413794</v>
      </c>
      <c r="M90" s="462"/>
      <c r="N90" s="508"/>
      <c r="O90" s="20"/>
      <c r="P90" s="20"/>
      <c r="Q90" s="20"/>
    </row>
    <row r="91" spans="1:17" s="8" customFormat="1" ht="228.75" customHeight="1" x14ac:dyDescent="0.5">
      <c r="A91" s="459"/>
      <c r="B91" s="512"/>
      <c r="C91" s="513"/>
      <c r="D91" s="252" t="s">
        <v>21</v>
      </c>
      <c r="E91" s="405">
        <v>0</v>
      </c>
      <c r="F91" s="405">
        <v>0</v>
      </c>
      <c r="G91" s="405">
        <v>0</v>
      </c>
      <c r="H91" s="405">
        <v>0</v>
      </c>
      <c r="I91" s="408">
        <f t="shared" si="25"/>
        <v>0</v>
      </c>
      <c r="J91" s="406">
        <f t="shared" si="26"/>
        <v>0</v>
      </c>
      <c r="K91" s="406">
        <f t="shared" si="21"/>
        <v>0</v>
      </c>
      <c r="L91" s="406">
        <f t="shared" si="19"/>
        <v>0</v>
      </c>
      <c r="M91" s="462"/>
      <c r="N91" s="508"/>
      <c r="O91" s="20"/>
      <c r="P91" s="20"/>
      <c r="Q91" s="20"/>
    </row>
    <row r="92" spans="1:17" s="8" customFormat="1" ht="232.5" customHeight="1" x14ac:dyDescent="0.5">
      <c r="A92" s="459"/>
      <c r="B92" s="512"/>
      <c r="C92" s="513"/>
      <c r="D92" s="252" t="s">
        <v>22</v>
      </c>
      <c r="E92" s="405">
        <v>74.900000000000006</v>
      </c>
      <c r="F92" s="405">
        <v>0</v>
      </c>
      <c r="G92" s="405">
        <v>0</v>
      </c>
      <c r="H92" s="405">
        <v>0</v>
      </c>
      <c r="I92" s="408">
        <f t="shared" si="25"/>
        <v>0</v>
      </c>
      <c r="J92" s="406">
        <f t="shared" si="26"/>
        <v>0</v>
      </c>
      <c r="K92" s="406">
        <v>0</v>
      </c>
      <c r="L92" s="406">
        <f t="shared" si="19"/>
        <v>0</v>
      </c>
      <c r="M92" s="462"/>
      <c r="N92" s="508"/>
      <c r="O92" s="20"/>
      <c r="P92" s="20"/>
      <c r="Q92" s="20"/>
    </row>
    <row r="93" spans="1:17" s="8" customFormat="1" ht="128.25" customHeight="1" x14ac:dyDescent="0.5">
      <c r="A93" s="459"/>
      <c r="B93" s="512"/>
      <c r="C93" s="513"/>
      <c r="D93" s="253" t="s">
        <v>23</v>
      </c>
      <c r="E93" s="415">
        <v>0</v>
      </c>
      <c r="F93" s="407">
        <v>0</v>
      </c>
      <c r="G93" s="407">
        <v>0</v>
      </c>
      <c r="H93" s="407">
        <v>0</v>
      </c>
      <c r="I93" s="408">
        <f t="shared" si="25"/>
        <v>0</v>
      </c>
      <c r="J93" s="406">
        <f t="shared" si="26"/>
        <v>0</v>
      </c>
      <c r="K93" s="406">
        <f t="shared" si="21"/>
        <v>0</v>
      </c>
      <c r="L93" s="406">
        <f t="shared" si="19"/>
        <v>0</v>
      </c>
      <c r="M93" s="462"/>
      <c r="N93" s="508"/>
      <c r="O93" s="20"/>
      <c r="P93" s="20"/>
      <c r="Q93" s="20"/>
    </row>
    <row r="94" spans="1:17" s="8" customFormat="1" ht="128.25" customHeight="1" x14ac:dyDescent="0.5">
      <c r="A94" s="459"/>
      <c r="B94" s="512"/>
      <c r="C94" s="513"/>
      <c r="D94" s="255" t="s">
        <v>24</v>
      </c>
      <c r="E94" s="407">
        <v>0</v>
      </c>
      <c r="F94" s="407">
        <v>0</v>
      </c>
      <c r="G94" s="407">
        <v>0</v>
      </c>
      <c r="H94" s="407">
        <v>0</v>
      </c>
      <c r="I94" s="410">
        <f t="shared" si="25"/>
        <v>0</v>
      </c>
      <c r="J94" s="406">
        <f t="shared" si="26"/>
        <v>0</v>
      </c>
      <c r="K94" s="406">
        <f t="shared" si="21"/>
        <v>0</v>
      </c>
      <c r="L94" s="406">
        <f t="shared" si="19"/>
        <v>0</v>
      </c>
      <c r="M94" s="462"/>
      <c r="N94" s="508"/>
      <c r="O94" s="20"/>
      <c r="P94" s="20"/>
      <c r="Q94" s="20"/>
    </row>
    <row r="95" spans="1:17" s="8" customFormat="1" ht="177.75" customHeight="1" x14ac:dyDescent="0.5">
      <c r="A95" s="459">
        <v>11</v>
      </c>
      <c r="B95" s="512" t="s">
        <v>42</v>
      </c>
      <c r="C95" s="513">
        <v>6</v>
      </c>
      <c r="D95" s="244" t="s">
        <v>17</v>
      </c>
      <c r="E95" s="145">
        <f>E96+E97+E98+E101+E99</f>
        <v>44279.716599999992</v>
      </c>
      <c r="F95" s="145">
        <f t="shared" ref="F95:G95" si="27">F96+F97+F98+F101+F99</f>
        <v>7044.5</v>
      </c>
      <c r="G95" s="145">
        <f t="shared" si="27"/>
        <v>33481.246599999999</v>
      </c>
      <c r="H95" s="145">
        <f>H96+H97+H98+H101+H99</f>
        <v>6551.2299799999992</v>
      </c>
      <c r="I95" s="145">
        <f t="shared" si="25"/>
        <v>-493.27002000000084</v>
      </c>
      <c r="J95" s="145">
        <f t="shared" si="26"/>
        <v>19.56686397692253</v>
      </c>
      <c r="K95" s="145">
        <f t="shared" si="21"/>
        <v>92.997799417985647</v>
      </c>
      <c r="L95" s="145">
        <f t="shared" si="19"/>
        <v>14.795103679593108</v>
      </c>
      <c r="M95" s="462">
        <v>6</v>
      </c>
      <c r="N95" s="474" t="s">
        <v>69</v>
      </c>
      <c r="O95" s="20"/>
      <c r="P95" s="20"/>
      <c r="Q95" s="20"/>
    </row>
    <row r="96" spans="1:17" s="8" customFormat="1" ht="163.5" customHeight="1" x14ac:dyDescent="0.5">
      <c r="A96" s="459"/>
      <c r="B96" s="512"/>
      <c r="C96" s="513"/>
      <c r="D96" s="248" t="s">
        <v>18</v>
      </c>
      <c r="E96" s="407">
        <v>0</v>
      </c>
      <c r="F96" s="407">
        <v>0</v>
      </c>
      <c r="G96" s="407">
        <v>0</v>
      </c>
      <c r="H96" s="407">
        <v>0</v>
      </c>
      <c r="I96" s="410">
        <f t="shared" si="25"/>
        <v>0</v>
      </c>
      <c r="J96" s="406">
        <f t="shared" si="26"/>
        <v>0</v>
      </c>
      <c r="K96" s="406">
        <f t="shared" si="21"/>
        <v>0</v>
      </c>
      <c r="L96" s="406">
        <f t="shared" si="19"/>
        <v>0</v>
      </c>
      <c r="M96" s="462"/>
      <c r="N96" s="474"/>
      <c r="O96" s="20"/>
      <c r="P96" s="20"/>
      <c r="Q96" s="20"/>
    </row>
    <row r="97" spans="1:17" s="8" customFormat="1" ht="154.5" customHeight="1" x14ac:dyDescent="0.5">
      <c r="A97" s="459"/>
      <c r="B97" s="512"/>
      <c r="C97" s="513"/>
      <c r="D97" s="248" t="s">
        <v>19</v>
      </c>
      <c r="E97" s="415">
        <v>0</v>
      </c>
      <c r="F97" s="415">
        <v>0</v>
      </c>
      <c r="G97" s="415">
        <v>0</v>
      </c>
      <c r="H97" s="407">
        <v>0</v>
      </c>
      <c r="I97" s="408">
        <f t="shared" si="25"/>
        <v>0</v>
      </c>
      <c r="J97" s="406">
        <f t="shared" si="26"/>
        <v>0</v>
      </c>
      <c r="K97" s="406">
        <f t="shared" si="21"/>
        <v>0</v>
      </c>
      <c r="L97" s="406">
        <f t="shared" si="19"/>
        <v>0</v>
      </c>
      <c r="M97" s="462"/>
      <c r="N97" s="474"/>
      <c r="O97" s="20"/>
      <c r="P97" s="20"/>
      <c r="Q97" s="20"/>
    </row>
    <row r="98" spans="1:17" s="8" customFormat="1" ht="172.5" customHeight="1" x14ac:dyDescent="0.5">
      <c r="A98" s="459"/>
      <c r="B98" s="512"/>
      <c r="C98" s="513"/>
      <c r="D98" s="248" t="s">
        <v>20</v>
      </c>
      <c r="E98" s="436">
        <v>30779.716599999992</v>
      </c>
      <c r="F98" s="436">
        <v>7044.5</v>
      </c>
      <c r="G98" s="436">
        <v>33481.246599999999</v>
      </c>
      <c r="H98" s="436">
        <v>6551.2299799999992</v>
      </c>
      <c r="I98" s="408">
        <f t="shared" si="25"/>
        <v>-493.27002000000084</v>
      </c>
      <c r="J98" s="406">
        <f t="shared" si="26"/>
        <v>19.56686397692253</v>
      </c>
      <c r="K98" s="406">
        <f t="shared" si="21"/>
        <v>92.997799417985647</v>
      </c>
      <c r="L98" s="406">
        <f t="shared" si="19"/>
        <v>21.284243988133408</v>
      </c>
      <c r="M98" s="462"/>
      <c r="N98" s="474"/>
      <c r="O98" s="20"/>
      <c r="P98" s="20"/>
      <c r="Q98" s="20"/>
    </row>
    <row r="99" spans="1:17" s="8" customFormat="1" ht="249.75" customHeight="1" x14ac:dyDescent="0.5">
      <c r="A99" s="459"/>
      <c r="B99" s="512"/>
      <c r="C99" s="513"/>
      <c r="D99" s="252" t="s">
        <v>21</v>
      </c>
      <c r="E99" s="436">
        <v>0</v>
      </c>
      <c r="F99" s="436">
        <v>0</v>
      </c>
      <c r="G99" s="436">
        <v>0</v>
      </c>
      <c r="H99" s="436">
        <v>0</v>
      </c>
      <c r="I99" s="407">
        <v>0</v>
      </c>
      <c r="J99" s="406">
        <f t="shared" si="26"/>
        <v>0</v>
      </c>
      <c r="K99" s="406">
        <f t="shared" si="21"/>
        <v>0</v>
      </c>
      <c r="L99" s="406">
        <f t="shared" si="19"/>
        <v>0</v>
      </c>
      <c r="M99" s="462"/>
      <c r="N99" s="474"/>
      <c r="O99" s="20"/>
      <c r="P99" s="20"/>
      <c r="Q99" s="20"/>
    </row>
    <row r="100" spans="1:17" s="8" customFormat="1" ht="173.25" customHeight="1" x14ac:dyDescent="0.5">
      <c r="A100" s="459"/>
      <c r="B100" s="512"/>
      <c r="C100" s="513"/>
      <c r="D100" s="252" t="s">
        <v>22</v>
      </c>
      <c r="E100" s="436">
        <v>0</v>
      </c>
      <c r="F100" s="436">
        <v>0</v>
      </c>
      <c r="G100" s="436">
        <v>0</v>
      </c>
      <c r="H100" s="436">
        <v>0</v>
      </c>
      <c r="I100" s="407">
        <f t="shared" si="25"/>
        <v>0</v>
      </c>
      <c r="J100" s="406">
        <f t="shared" si="26"/>
        <v>0</v>
      </c>
      <c r="K100" s="406">
        <f t="shared" si="21"/>
        <v>0</v>
      </c>
      <c r="L100" s="406">
        <f t="shared" si="19"/>
        <v>0</v>
      </c>
      <c r="M100" s="462"/>
      <c r="N100" s="474"/>
      <c r="O100" s="20"/>
      <c r="P100" s="20"/>
      <c r="Q100" s="20"/>
    </row>
    <row r="101" spans="1:17" s="8" customFormat="1" ht="143.25" customHeight="1" x14ac:dyDescent="0.5">
      <c r="A101" s="459"/>
      <c r="B101" s="512"/>
      <c r="C101" s="513"/>
      <c r="D101" s="253" t="s">
        <v>23</v>
      </c>
      <c r="E101" s="436">
        <v>13500</v>
      </c>
      <c r="F101" s="436">
        <v>0</v>
      </c>
      <c r="G101" s="436">
        <v>0</v>
      </c>
      <c r="H101" s="436">
        <v>0</v>
      </c>
      <c r="I101" s="408">
        <f t="shared" si="25"/>
        <v>0</v>
      </c>
      <c r="J101" s="406">
        <f t="shared" si="26"/>
        <v>0</v>
      </c>
      <c r="K101" s="406">
        <f t="shared" si="21"/>
        <v>0</v>
      </c>
      <c r="L101" s="406">
        <f t="shared" si="19"/>
        <v>0</v>
      </c>
      <c r="M101" s="462"/>
      <c r="N101" s="474"/>
      <c r="O101" s="20"/>
      <c r="P101" s="20"/>
      <c r="Q101" s="20"/>
    </row>
    <row r="102" spans="1:17" s="8" customFormat="1" ht="177" customHeight="1" x14ac:dyDescent="0.5">
      <c r="A102" s="459"/>
      <c r="B102" s="512"/>
      <c r="C102" s="513"/>
      <c r="D102" s="255" t="s">
        <v>24</v>
      </c>
      <c r="E102" s="436">
        <v>13000</v>
      </c>
      <c r="F102" s="436">
        <v>0</v>
      </c>
      <c r="G102" s="436">
        <v>0</v>
      </c>
      <c r="H102" s="436">
        <v>0</v>
      </c>
      <c r="I102" s="407">
        <v>0</v>
      </c>
      <c r="J102" s="406">
        <f t="shared" si="26"/>
        <v>0</v>
      </c>
      <c r="K102" s="406">
        <f t="shared" si="21"/>
        <v>0</v>
      </c>
      <c r="L102" s="406">
        <f t="shared" si="19"/>
        <v>0</v>
      </c>
      <c r="M102" s="462"/>
      <c r="N102" s="474"/>
      <c r="O102" s="20"/>
      <c r="P102" s="20"/>
      <c r="Q102" s="20"/>
    </row>
    <row r="103" spans="1:17" s="8" customFormat="1" ht="197.25" customHeight="1" x14ac:dyDescent="0.5">
      <c r="A103" s="459">
        <v>12</v>
      </c>
      <c r="B103" s="503" t="s">
        <v>58</v>
      </c>
      <c r="C103" s="504">
        <v>4</v>
      </c>
      <c r="D103" s="244" t="s">
        <v>17</v>
      </c>
      <c r="E103" s="145">
        <f>E104+E105+E106+E109+E107</f>
        <v>984787.33287999989</v>
      </c>
      <c r="F103" s="145">
        <f>F104+F105+F106+F109+F107</f>
        <v>17120.20952</v>
      </c>
      <c r="G103" s="145">
        <f>G104+G105+G106+G109+G107</f>
        <v>233842.56135</v>
      </c>
      <c r="H103" s="145">
        <f>H104+H105+H106+H109+H107</f>
        <v>16550.16346</v>
      </c>
      <c r="I103" s="145">
        <f t="shared" si="25"/>
        <v>-570.04606000000058</v>
      </c>
      <c r="J103" s="145">
        <f t="shared" si="26"/>
        <v>7.0774812610903695</v>
      </c>
      <c r="K103" s="145">
        <f t="shared" si="21"/>
        <v>96.670332455136915</v>
      </c>
      <c r="L103" s="145">
        <f t="shared" si="19"/>
        <v>1.6805824879569915</v>
      </c>
      <c r="M103" s="462">
        <v>7</v>
      </c>
      <c r="N103" s="510" t="s">
        <v>36</v>
      </c>
      <c r="O103" s="20"/>
      <c r="P103" s="20"/>
      <c r="Q103" s="20"/>
    </row>
    <row r="104" spans="1:17" s="8" customFormat="1" ht="130.5" customHeight="1" x14ac:dyDescent="0.5">
      <c r="A104" s="459"/>
      <c r="B104" s="503"/>
      <c r="C104" s="504"/>
      <c r="D104" s="248" t="s">
        <v>18</v>
      </c>
      <c r="E104" s="407">
        <v>0</v>
      </c>
      <c r="F104" s="407">
        <v>0</v>
      </c>
      <c r="G104" s="407">
        <v>0</v>
      </c>
      <c r="H104" s="407">
        <v>0</v>
      </c>
      <c r="I104" s="410">
        <f t="shared" si="25"/>
        <v>0</v>
      </c>
      <c r="J104" s="406">
        <f t="shared" si="26"/>
        <v>0</v>
      </c>
      <c r="K104" s="406">
        <f t="shared" si="21"/>
        <v>0</v>
      </c>
      <c r="L104" s="406">
        <f t="shared" si="19"/>
        <v>0</v>
      </c>
      <c r="M104" s="462"/>
      <c r="N104" s="511"/>
      <c r="O104" s="20"/>
      <c r="P104" s="20"/>
      <c r="Q104" s="20"/>
    </row>
    <row r="105" spans="1:17" s="8" customFormat="1" ht="183.75" customHeight="1" x14ac:dyDescent="0.5">
      <c r="A105" s="459"/>
      <c r="B105" s="503"/>
      <c r="C105" s="504"/>
      <c r="D105" s="248" t="s">
        <v>19</v>
      </c>
      <c r="E105" s="429">
        <v>259454.4</v>
      </c>
      <c r="F105" s="429">
        <v>36</v>
      </c>
      <c r="G105" s="429">
        <v>36</v>
      </c>
      <c r="H105" s="429">
        <v>36</v>
      </c>
      <c r="I105" s="408">
        <f t="shared" si="25"/>
        <v>0</v>
      </c>
      <c r="J105" s="406">
        <f t="shared" si="26"/>
        <v>100</v>
      </c>
      <c r="K105" s="406">
        <f t="shared" si="21"/>
        <v>100</v>
      </c>
      <c r="L105" s="406">
        <f t="shared" si="19"/>
        <v>1.3875270567776071E-2</v>
      </c>
      <c r="M105" s="462"/>
      <c r="N105" s="511"/>
      <c r="O105" s="20"/>
      <c r="P105" s="20"/>
      <c r="Q105" s="20"/>
    </row>
    <row r="106" spans="1:17" s="8" customFormat="1" ht="165.75" customHeight="1" x14ac:dyDescent="0.5">
      <c r="A106" s="459"/>
      <c r="B106" s="503"/>
      <c r="C106" s="504"/>
      <c r="D106" s="248" t="s">
        <v>20</v>
      </c>
      <c r="E106" s="429">
        <v>157827.07451999999</v>
      </c>
      <c r="F106" s="429">
        <v>17084.20952</v>
      </c>
      <c r="G106" s="429">
        <v>233806.56135</v>
      </c>
      <c r="H106" s="429">
        <v>16514.16346</v>
      </c>
      <c r="I106" s="408">
        <f t="shared" si="25"/>
        <v>-570.04606000000058</v>
      </c>
      <c r="J106" s="406">
        <f t="shared" si="26"/>
        <v>7.0631736614435265</v>
      </c>
      <c r="K106" s="406">
        <f t="shared" si="21"/>
        <v>96.663316149730761</v>
      </c>
      <c r="L106" s="406">
        <f t="shared" si="19"/>
        <v>10.463454074799637</v>
      </c>
      <c r="M106" s="462"/>
      <c r="N106" s="511"/>
      <c r="O106" s="20"/>
      <c r="P106" s="20"/>
      <c r="Q106" s="20"/>
    </row>
    <row r="107" spans="1:17" s="8" customFormat="1" ht="234.75" customHeight="1" x14ac:dyDescent="0.5">
      <c r="A107" s="459"/>
      <c r="B107" s="503"/>
      <c r="C107" s="504"/>
      <c r="D107" s="252" t="s">
        <v>21</v>
      </c>
      <c r="E107" s="405">
        <v>0</v>
      </c>
      <c r="F107" s="405">
        <v>0</v>
      </c>
      <c r="G107" s="405">
        <v>0</v>
      </c>
      <c r="H107" s="405">
        <v>0</v>
      </c>
      <c r="I107" s="410">
        <f t="shared" si="25"/>
        <v>0</v>
      </c>
      <c r="J107" s="406">
        <f t="shared" si="26"/>
        <v>0</v>
      </c>
      <c r="K107" s="406">
        <f t="shared" si="21"/>
        <v>0</v>
      </c>
      <c r="L107" s="406">
        <f t="shared" si="19"/>
        <v>0</v>
      </c>
      <c r="M107" s="462"/>
      <c r="N107" s="511"/>
      <c r="O107" s="20"/>
      <c r="P107" s="20"/>
      <c r="Q107" s="20"/>
    </row>
    <row r="108" spans="1:17" s="8" customFormat="1" ht="174.75" customHeight="1" x14ac:dyDescent="0.5">
      <c r="A108" s="459"/>
      <c r="B108" s="503"/>
      <c r="C108" s="504"/>
      <c r="D108" s="252" t="s">
        <v>22</v>
      </c>
      <c r="E108" s="405">
        <v>0</v>
      </c>
      <c r="F108" s="405">
        <v>0</v>
      </c>
      <c r="G108" s="405">
        <v>0</v>
      </c>
      <c r="H108" s="405">
        <v>0</v>
      </c>
      <c r="I108" s="410">
        <f t="shared" si="25"/>
        <v>0</v>
      </c>
      <c r="J108" s="406">
        <f t="shared" si="26"/>
        <v>0</v>
      </c>
      <c r="K108" s="406">
        <f t="shared" si="21"/>
        <v>0</v>
      </c>
      <c r="L108" s="406">
        <f t="shared" si="19"/>
        <v>0</v>
      </c>
      <c r="M108" s="462"/>
      <c r="N108" s="511"/>
      <c r="O108" s="20"/>
      <c r="P108" s="20"/>
      <c r="Q108" s="20"/>
    </row>
    <row r="109" spans="1:17" s="8" customFormat="1" ht="192.75" customHeight="1" x14ac:dyDescent="0.75">
      <c r="A109" s="459"/>
      <c r="B109" s="503"/>
      <c r="C109" s="504"/>
      <c r="D109" s="253" t="s">
        <v>23</v>
      </c>
      <c r="E109" s="405">
        <v>567505.85835999995</v>
      </c>
      <c r="F109" s="405">
        <v>0</v>
      </c>
      <c r="G109" s="405">
        <v>0</v>
      </c>
      <c r="H109" s="405">
        <v>0</v>
      </c>
      <c r="I109" s="408">
        <f t="shared" si="25"/>
        <v>0</v>
      </c>
      <c r="J109" s="406">
        <f t="shared" si="26"/>
        <v>0</v>
      </c>
      <c r="K109" s="406">
        <f t="shared" si="21"/>
        <v>0</v>
      </c>
      <c r="L109" s="406">
        <f t="shared" si="19"/>
        <v>0</v>
      </c>
      <c r="M109" s="462"/>
      <c r="N109" s="511"/>
      <c r="O109" s="81"/>
      <c r="P109" s="20"/>
      <c r="Q109" s="20"/>
    </row>
    <row r="110" spans="1:17" s="8" customFormat="1" ht="130.5" customHeight="1" x14ac:dyDescent="0.5">
      <c r="A110" s="459"/>
      <c r="B110" s="503"/>
      <c r="C110" s="504"/>
      <c r="D110" s="255" t="s">
        <v>24</v>
      </c>
      <c r="E110" s="407">
        <v>0</v>
      </c>
      <c r="F110" s="407">
        <v>0</v>
      </c>
      <c r="G110" s="407">
        <v>0</v>
      </c>
      <c r="H110" s="407">
        <v>0</v>
      </c>
      <c r="I110" s="410">
        <f t="shared" si="25"/>
        <v>0</v>
      </c>
      <c r="J110" s="406">
        <f t="shared" si="26"/>
        <v>0</v>
      </c>
      <c r="K110" s="406">
        <f t="shared" si="21"/>
        <v>0</v>
      </c>
      <c r="L110" s="406">
        <f t="shared" si="19"/>
        <v>0</v>
      </c>
      <c r="M110" s="462"/>
      <c r="N110" s="511"/>
      <c r="O110" s="20"/>
      <c r="P110" s="20"/>
      <c r="Q110" s="20"/>
    </row>
    <row r="111" spans="1:17" s="8" customFormat="1" ht="230.25" customHeight="1" x14ac:dyDescent="0.5">
      <c r="A111" s="459">
        <v>13</v>
      </c>
      <c r="B111" s="503" t="s">
        <v>43</v>
      </c>
      <c r="C111" s="504">
        <v>2</v>
      </c>
      <c r="D111" s="244" t="s">
        <v>17</v>
      </c>
      <c r="E111" s="46">
        <f>E114+E117</f>
        <v>76797.136880000005</v>
      </c>
      <c r="F111" s="46">
        <f t="shared" ref="F111:H111" si="28">F114+F117</f>
        <v>16293.174639999999</v>
      </c>
      <c r="G111" s="46">
        <f t="shared" si="28"/>
        <v>52558.207060000001</v>
      </c>
      <c r="H111" s="46">
        <f t="shared" si="28"/>
        <v>15660.06005</v>
      </c>
      <c r="I111" s="403">
        <f>H111-F111</f>
        <v>-633.11458999999923</v>
      </c>
      <c r="J111" s="46">
        <f t="shared" si="26"/>
        <v>29.79565119510757</v>
      </c>
      <c r="K111" s="46">
        <f t="shared" si="21"/>
        <v>96.114234309833677</v>
      </c>
      <c r="L111" s="46">
        <f t="shared" si="19"/>
        <v>20.391463388107496</v>
      </c>
      <c r="M111" s="462">
        <v>4</v>
      </c>
      <c r="N111" s="514" t="s">
        <v>44</v>
      </c>
      <c r="O111" s="20"/>
      <c r="P111" s="20"/>
      <c r="Q111" s="20"/>
    </row>
    <row r="112" spans="1:17" s="8" customFormat="1" ht="174.75" customHeight="1" x14ac:dyDescent="0.5">
      <c r="A112" s="459"/>
      <c r="B112" s="503"/>
      <c r="C112" s="504"/>
      <c r="D112" s="248" t="s">
        <v>18</v>
      </c>
      <c r="E112" s="435">
        <v>0</v>
      </c>
      <c r="F112" s="435">
        <v>0</v>
      </c>
      <c r="G112" s="435">
        <v>0</v>
      </c>
      <c r="H112" s="435">
        <v>0</v>
      </c>
      <c r="I112" s="434">
        <f t="shared" si="25"/>
        <v>0</v>
      </c>
      <c r="J112" s="433">
        <f t="shared" si="26"/>
        <v>0</v>
      </c>
      <c r="K112" s="433">
        <f t="shared" si="21"/>
        <v>0</v>
      </c>
      <c r="L112" s="433">
        <f t="shared" si="19"/>
        <v>0</v>
      </c>
      <c r="M112" s="462"/>
      <c r="N112" s="514"/>
      <c r="O112" s="20"/>
      <c r="P112" s="20"/>
      <c r="Q112" s="20"/>
    </row>
    <row r="113" spans="1:17" s="8" customFormat="1" ht="170.25" customHeight="1" x14ac:dyDescent="0.5">
      <c r="A113" s="459"/>
      <c r="B113" s="503"/>
      <c r="C113" s="504"/>
      <c r="D113" s="248" t="s">
        <v>19</v>
      </c>
      <c r="E113" s="435">
        <v>0</v>
      </c>
      <c r="F113" s="435">
        <v>0</v>
      </c>
      <c r="G113" s="435">
        <v>0</v>
      </c>
      <c r="H113" s="435">
        <v>0</v>
      </c>
      <c r="I113" s="435">
        <v>0</v>
      </c>
      <c r="J113" s="433">
        <f>IF(H113=0, ,H113/G113*100)</f>
        <v>0</v>
      </c>
      <c r="K113" s="433">
        <f>IF(H113=0,0,H113/F113*100)</f>
        <v>0</v>
      </c>
      <c r="L113" s="433">
        <f>IF(H113=0,0,H113/E113*100)</f>
        <v>0</v>
      </c>
      <c r="M113" s="462"/>
      <c r="N113" s="514"/>
      <c r="O113" s="20"/>
      <c r="P113" s="20"/>
      <c r="Q113" s="20"/>
    </row>
    <row r="114" spans="1:17" s="8" customFormat="1" ht="179.25" customHeight="1" x14ac:dyDescent="0.5">
      <c r="A114" s="459"/>
      <c r="B114" s="503"/>
      <c r="C114" s="504"/>
      <c r="D114" s="248" t="s">
        <v>20</v>
      </c>
      <c r="E114" s="432">
        <v>55225.207060000001</v>
      </c>
      <c r="F114" s="432">
        <v>16293.174639999999</v>
      </c>
      <c r="G114" s="432">
        <v>52558.207060000001</v>
      </c>
      <c r="H114" s="432">
        <v>15660.06005</v>
      </c>
      <c r="I114" s="431">
        <v>0</v>
      </c>
      <c r="J114" s="433">
        <f>IF(H114=0, ,H114/G114*100)</f>
        <v>29.79565119510757</v>
      </c>
      <c r="K114" s="433">
        <f>IF(H114=0,0,H114/F114*100)</f>
        <v>96.114234309833677</v>
      </c>
      <c r="L114" s="431">
        <v>0</v>
      </c>
      <c r="M114" s="462"/>
      <c r="N114" s="514"/>
      <c r="O114" s="20"/>
      <c r="P114" s="20"/>
      <c r="Q114" s="20"/>
    </row>
    <row r="115" spans="1:17" s="8" customFormat="1" ht="183" customHeight="1" x14ac:dyDescent="0.5">
      <c r="A115" s="459"/>
      <c r="B115" s="503"/>
      <c r="C115" s="504"/>
      <c r="D115" s="252" t="s">
        <v>21</v>
      </c>
      <c r="E115" s="431">
        <v>0</v>
      </c>
      <c r="F115" s="431">
        <v>0</v>
      </c>
      <c r="G115" s="431">
        <v>0</v>
      </c>
      <c r="H115" s="431">
        <v>0</v>
      </c>
      <c r="I115" s="431">
        <v>0</v>
      </c>
      <c r="J115" s="433">
        <f t="shared" si="26"/>
        <v>0</v>
      </c>
      <c r="K115" s="433">
        <f t="shared" si="21"/>
        <v>0</v>
      </c>
      <c r="L115" s="431">
        <v>0</v>
      </c>
      <c r="M115" s="462"/>
      <c r="N115" s="514"/>
      <c r="O115" s="20"/>
      <c r="P115" s="20"/>
      <c r="Q115" s="20"/>
    </row>
    <row r="116" spans="1:17" s="8" customFormat="1" ht="165.75" customHeight="1" x14ac:dyDescent="0.5">
      <c r="A116" s="459"/>
      <c r="B116" s="503"/>
      <c r="C116" s="504"/>
      <c r="D116" s="252" t="s">
        <v>22</v>
      </c>
      <c r="E116" s="405">
        <v>0</v>
      </c>
      <c r="F116" s="431">
        <v>0</v>
      </c>
      <c r="G116" s="431">
        <v>0</v>
      </c>
      <c r="H116" s="431">
        <v>0</v>
      </c>
      <c r="I116" s="431">
        <v>0</v>
      </c>
      <c r="J116" s="433">
        <f t="shared" si="26"/>
        <v>0</v>
      </c>
      <c r="K116" s="433">
        <f t="shared" si="21"/>
        <v>0</v>
      </c>
      <c r="L116" s="431">
        <v>0</v>
      </c>
      <c r="M116" s="462"/>
      <c r="N116" s="514"/>
      <c r="O116" s="20"/>
      <c r="P116" s="20"/>
      <c r="Q116" s="20"/>
    </row>
    <row r="117" spans="1:17" s="8" customFormat="1" ht="130.5" customHeight="1" x14ac:dyDescent="0.5">
      <c r="A117" s="459"/>
      <c r="B117" s="503"/>
      <c r="C117" s="504"/>
      <c r="D117" s="253" t="s">
        <v>23</v>
      </c>
      <c r="E117" s="430">
        <v>21571.929819999998</v>
      </c>
      <c r="F117" s="431">
        <v>0</v>
      </c>
      <c r="G117" s="431">
        <v>0</v>
      </c>
      <c r="H117" s="431">
        <v>0</v>
      </c>
      <c r="I117" s="431">
        <v>0</v>
      </c>
      <c r="J117" s="433">
        <f t="shared" si="26"/>
        <v>0</v>
      </c>
      <c r="K117" s="433">
        <f t="shared" si="21"/>
        <v>0</v>
      </c>
      <c r="L117" s="431">
        <v>0</v>
      </c>
      <c r="M117" s="462"/>
      <c r="N117" s="514"/>
      <c r="O117" s="20"/>
      <c r="P117" s="20"/>
      <c r="Q117" s="20"/>
    </row>
    <row r="118" spans="1:17" s="8" customFormat="1" ht="213" customHeight="1" x14ac:dyDescent="0.5">
      <c r="A118" s="459"/>
      <c r="B118" s="503"/>
      <c r="C118" s="504"/>
      <c r="D118" s="255" t="s">
        <v>24</v>
      </c>
      <c r="E118" s="435">
        <v>0</v>
      </c>
      <c r="F118" s="435">
        <v>0</v>
      </c>
      <c r="G118" s="435">
        <v>0</v>
      </c>
      <c r="H118" s="435">
        <v>0</v>
      </c>
      <c r="I118" s="434">
        <f t="shared" si="25"/>
        <v>0</v>
      </c>
      <c r="J118" s="433">
        <f t="shared" si="26"/>
        <v>0</v>
      </c>
      <c r="K118" s="433">
        <f t="shared" si="21"/>
        <v>0</v>
      </c>
      <c r="L118" s="433">
        <f t="shared" si="19"/>
        <v>0</v>
      </c>
      <c r="M118" s="462"/>
      <c r="N118" s="514"/>
      <c r="O118" s="20"/>
      <c r="P118" s="20"/>
      <c r="Q118" s="20"/>
    </row>
    <row r="119" spans="1:17" s="8" customFormat="1" ht="228" customHeight="1" x14ac:dyDescent="0.5">
      <c r="A119" s="459">
        <v>14</v>
      </c>
      <c r="B119" s="503" t="s">
        <v>45</v>
      </c>
      <c r="C119" s="504">
        <v>3</v>
      </c>
      <c r="D119" s="244" t="s">
        <v>17</v>
      </c>
      <c r="E119" s="145">
        <f>E120+E121+E122+E123+E125+E126</f>
        <v>5140.1263199999994</v>
      </c>
      <c r="F119" s="145">
        <f>F120+F121+F122+F123+F125+F126</f>
        <v>0</v>
      </c>
      <c r="G119" s="145">
        <f>G120+G121+G122+G123+G125+G126</f>
        <v>1467.4899999999998</v>
      </c>
      <c r="H119" s="145">
        <f>H120+H121+H122+H123+H125+H126</f>
        <v>0</v>
      </c>
      <c r="I119" s="389">
        <f t="shared" si="25"/>
        <v>0</v>
      </c>
      <c r="J119" s="46">
        <f t="shared" si="26"/>
        <v>0</v>
      </c>
      <c r="K119" s="46">
        <f t="shared" si="21"/>
        <v>0</v>
      </c>
      <c r="L119" s="145">
        <f t="shared" si="19"/>
        <v>0</v>
      </c>
      <c r="M119" s="462">
        <v>6</v>
      </c>
      <c r="N119" s="507" t="s">
        <v>46</v>
      </c>
      <c r="O119" s="20"/>
      <c r="P119" s="20"/>
      <c r="Q119" s="20"/>
    </row>
    <row r="120" spans="1:17" s="8" customFormat="1" ht="147" customHeight="1" x14ac:dyDescent="0.5">
      <c r="A120" s="459"/>
      <c r="B120" s="503"/>
      <c r="C120" s="504"/>
      <c r="D120" s="248" t="s">
        <v>18</v>
      </c>
      <c r="E120" s="407">
        <v>0</v>
      </c>
      <c r="F120" s="407">
        <v>0</v>
      </c>
      <c r="G120" s="407">
        <v>0</v>
      </c>
      <c r="H120" s="407">
        <v>0</v>
      </c>
      <c r="I120" s="410">
        <f t="shared" si="25"/>
        <v>0</v>
      </c>
      <c r="J120" s="433">
        <f t="shared" si="26"/>
        <v>0</v>
      </c>
      <c r="K120" s="433">
        <f t="shared" si="21"/>
        <v>0</v>
      </c>
      <c r="L120" s="406">
        <f t="shared" si="19"/>
        <v>0</v>
      </c>
      <c r="M120" s="462"/>
      <c r="N120" s="508"/>
      <c r="O120" s="20"/>
      <c r="P120" s="20"/>
      <c r="Q120" s="20"/>
    </row>
    <row r="121" spans="1:17" s="8" customFormat="1" ht="169.5" customHeight="1" x14ac:dyDescent="0.5">
      <c r="A121" s="459"/>
      <c r="B121" s="503"/>
      <c r="C121" s="504"/>
      <c r="D121" s="248" t="s">
        <v>19</v>
      </c>
      <c r="E121" s="431">
        <v>2173</v>
      </c>
      <c r="F121" s="431">
        <v>0</v>
      </c>
      <c r="G121" s="431">
        <v>0</v>
      </c>
      <c r="H121" s="431">
        <v>0</v>
      </c>
      <c r="I121" s="410">
        <f t="shared" si="25"/>
        <v>0</v>
      </c>
      <c r="J121" s="433">
        <f t="shared" si="26"/>
        <v>0</v>
      </c>
      <c r="K121" s="433">
        <f t="shared" si="21"/>
        <v>0</v>
      </c>
      <c r="L121" s="406">
        <f t="shared" si="19"/>
        <v>0</v>
      </c>
      <c r="M121" s="462"/>
      <c r="N121" s="508"/>
      <c r="O121" s="20"/>
      <c r="P121" s="20"/>
      <c r="Q121" s="20"/>
    </row>
    <row r="122" spans="1:17" s="8" customFormat="1" ht="169.5" customHeight="1" x14ac:dyDescent="0.5">
      <c r="A122" s="459"/>
      <c r="B122" s="503"/>
      <c r="C122" s="504"/>
      <c r="D122" s="248" t="s">
        <v>20</v>
      </c>
      <c r="E122" s="431">
        <v>1467.4899999999998</v>
      </c>
      <c r="F122" s="431">
        <v>0</v>
      </c>
      <c r="G122" s="431">
        <v>1467.4899999999998</v>
      </c>
      <c r="H122" s="431">
        <v>0</v>
      </c>
      <c r="I122" s="410">
        <f t="shared" si="25"/>
        <v>0</v>
      </c>
      <c r="J122" s="433">
        <f t="shared" si="26"/>
        <v>0</v>
      </c>
      <c r="K122" s="433">
        <f t="shared" si="21"/>
        <v>0</v>
      </c>
      <c r="L122" s="406">
        <f t="shared" si="19"/>
        <v>0</v>
      </c>
      <c r="M122" s="462"/>
      <c r="N122" s="508"/>
      <c r="O122" s="20"/>
      <c r="P122" s="20"/>
      <c r="Q122" s="20"/>
    </row>
    <row r="123" spans="1:17" s="8" customFormat="1" ht="231" customHeight="1" x14ac:dyDescent="0.5">
      <c r="A123" s="459"/>
      <c r="B123" s="503"/>
      <c r="C123" s="504"/>
      <c r="D123" s="252" t="s">
        <v>21</v>
      </c>
      <c r="E123" s="415">
        <v>0</v>
      </c>
      <c r="F123" s="407">
        <v>0</v>
      </c>
      <c r="G123" s="407">
        <v>0</v>
      </c>
      <c r="H123" s="407">
        <v>0</v>
      </c>
      <c r="I123" s="410">
        <f t="shared" si="25"/>
        <v>0</v>
      </c>
      <c r="J123" s="433">
        <f t="shared" si="26"/>
        <v>0</v>
      </c>
      <c r="K123" s="433">
        <f t="shared" si="21"/>
        <v>0</v>
      </c>
      <c r="L123" s="406">
        <f t="shared" si="19"/>
        <v>0</v>
      </c>
      <c r="M123" s="462"/>
      <c r="N123" s="508"/>
      <c r="O123" s="20"/>
      <c r="P123" s="20"/>
      <c r="Q123" s="20"/>
    </row>
    <row r="124" spans="1:17" s="8" customFormat="1" ht="198" customHeight="1" x14ac:dyDescent="0.5">
      <c r="A124" s="459"/>
      <c r="B124" s="503"/>
      <c r="C124" s="504"/>
      <c r="D124" s="252" t="s">
        <v>22</v>
      </c>
      <c r="E124" s="415">
        <v>0</v>
      </c>
      <c r="F124" s="407">
        <v>0</v>
      </c>
      <c r="G124" s="407">
        <v>0</v>
      </c>
      <c r="H124" s="407">
        <v>0</v>
      </c>
      <c r="I124" s="410">
        <f t="shared" si="25"/>
        <v>0</v>
      </c>
      <c r="J124" s="433">
        <f t="shared" si="26"/>
        <v>0</v>
      </c>
      <c r="K124" s="433">
        <f t="shared" si="21"/>
        <v>0</v>
      </c>
      <c r="L124" s="406">
        <f t="shared" si="19"/>
        <v>0</v>
      </c>
      <c r="M124" s="462"/>
      <c r="N124" s="508"/>
      <c r="O124" s="20"/>
      <c r="P124" s="20"/>
      <c r="Q124" s="20"/>
    </row>
    <row r="125" spans="1:17" s="8" customFormat="1" ht="128.25" customHeight="1" x14ac:dyDescent="0.5">
      <c r="A125" s="459"/>
      <c r="B125" s="503"/>
      <c r="C125" s="504"/>
      <c r="D125" s="253" t="s">
        <v>23</v>
      </c>
      <c r="E125" s="407">
        <v>1499.6363200000001</v>
      </c>
      <c r="F125" s="407">
        <v>0</v>
      </c>
      <c r="G125" s="407">
        <v>0</v>
      </c>
      <c r="H125" s="407">
        <v>0</v>
      </c>
      <c r="I125" s="410">
        <f t="shared" si="25"/>
        <v>0</v>
      </c>
      <c r="J125" s="433">
        <f t="shared" si="26"/>
        <v>0</v>
      </c>
      <c r="K125" s="433">
        <f t="shared" si="21"/>
        <v>0</v>
      </c>
      <c r="L125" s="406">
        <f t="shared" si="19"/>
        <v>0</v>
      </c>
      <c r="M125" s="462"/>
      <c r="N125" s="508"/>
      <c r="O125" s="20"/>
      <c r="P125" s="20"/>
      <c r="Q125" s="20"/>
    </row>
    <row r="126" spans="1:17" s="8" customFormat="1" ht="128.25" customHeight="1" x14ac:dyDescent="0.5">
      <c r="A126" s="459"/>
      <c r="B126" s="503"/>
      <c r="C126" s="504"/>
      <c r="D126" s="255" t="s">
        <v>24</v>
      </c>
      <c r="E126" s="407">
        <v>0</v>
      </c>
      <c r="F126" s="407">
        <v>0</v>
      </c>
      <c r="G126" s="407">
        <v>0</v>
      </c>
      <c r="H126" s="407">
        <v>0</v>
      </c>
      <c r="I126" s="410">
        <f t="shared" si="25"/>
        <v>0</v>
      </c>
      <c r="J126" s="433">
        <f t="shared" si="26"/>
        <v>0</v>
      </c>
      <c r="K126" s="433">
        <f t="shared" si="21"/>
        <v>0</v>
      </c>
      <c r="L126" s="406">
        <f t="shared" si="19"/>
        <v>0</v>
      </c>
      <c r="M126" s="462"/>
      <c r="N126" s="508"/>
      <c r="O126" s="20"/>
      <c r="P126" s="20"/>
      <c r="Q126" s="20"/>
    </row>
    <row r="127" spans="1:17" s="8" customFormat="1" ht="219.75" customHeight="1" x14ac:dyDescent="0.5">
      <c r="A127" s="459">
        <v>15</v>
      </c>
      <c r="B127" s="503" t="s">
        <v>47</v>
      </c>
      <c r="C127" s="504">
        <v>5</v>
      </c>
      <c r="D127" s="244" t="s">
        <v>17</v>
      </c>
      <c r="E127" s="145">
        <f>E128+E129+E130+E133</f>
        <v>284146.49</v>
      </c>
      <c r="F127" s="145">
        <f>F128+F129+F130+F133</f>
        <v>5835.17</v>
      </c>
      <c r="G127" s="145">
        <f>G128+G129+G130+G133</f>
        <v>90186.756729999994</v>
      </c>
      <c r="H127" s="145">
        <f>H128+H129+H130+H133</f>
        <v>43131.132169999997</v>
      </c>
      <c r="I127" s="389">
        <f t="shared" si="25"/>
        <v>37295.962169999999</v>
      </c>
      <c r="J127" s="46">
        <f t="shared" si="26"/>
        <v>47.824241311976053</v>
      </c>
      <c r="K127" s="46">
        <f t="shared" si="21"/>
        <v>739.15810798999848</v>
      </c>
      <c r="L127" s="145">
        <v>0</v>
      </c>
      <c r="M127" s="462">
        <v>7</v>
      </c>
      <c r="N127" s="465" t="s">
        <v>60</v>
      </c>
      <c r="O127" s="20"/>
      <c r="P127" s="20"/>
      <c r="Q127" s="20"/>
    </row>
    <row r="128" spans="1:17" s="8" customFormat="1" ht="128.25" customHeight="1" x14ac:dyDescent="0.5">
      <c r="A128" s="459"/>
      <c r="B128" s="503"/>
      <c r="C128" s="504"/>
      <c r="D128" s="248" t="s">
        <v>18</v>
      </c>
      <c r="E128" s="407">
        <v>0</v>
      </c>
      <c r="F128" s="407">
        <v>0</v>
      </c>
      <c r="G128" s="407">
        <v>0</v>
      </c>
      <c r="H128" s="407">
        <v>0</v>
      </c>
      <c r="I128" s="410">
        <f t="shared" si="25"/>
        <v>0</v>
      </c>
      <c r="J128" s="406">
        <f t="shared" si="26"/>
        <v>0</v>
      </c>
      <c r="K128" s="433">
        <f t="shared" si="21"/>
        <v>0</v>
      </c>
      <c r="L128" s="406">
        <v>0</v>
      </c>
      <c r="M128" s="462"/>
      <c r="N128" s="466"/>
      <c r="O128" s="20"/>
      <c r="P128" s="20"/>
      <c r="Q128" s="20"/>
    </row>
    <row r="129" spans="1:17" s="8" customFormat="1" ht="159" customHeight="1" x14ac:dyDescent="0.5">
      <c r="A129" s="459"/>
      <c r="B129" s="503"/>
      <c r="C129" s="504"/>
      <c r="D129" s="248" t="s">
        <v>19</v>
      </c>
      <c r="E129" s="437">
        <v>198907.7</v>
      </c>
      <c r="F129" s="437">
        <v>0</v>
      </c>
      <c r="G129" s="437">
        <v>32345.99352</v>
      </c>
      <c r="H129" s="437">
        <v>32345.99352</v>
      </c>
      <c r="I129" s="410">
        <f t="shared" si="25"/>
        <v>32345.99352</v>
      </c>
      <c r="J129" s="406">
        <f>IF(H129=0, ,H129/G129*100)</f>
        <v>100</v>
      </c>
      <c r="K129" s="433">
        <v>0</v>
      </c>
      <c r="L129" s="406">
        <f t="shared" si="19"/>
        <v>16.261810638803826</v>
      </c>
      <c r="M129" s="462"/>
      <c r="N129" s="466"/>
      <c r="O129" s="20"/>
      <c r="P129" s="20"/>
      <c r="Q129" s="20"/>
    </row>
    <row r="130" spans="1:17" s="8" customFormat="1" ht="177" customHeight="1" x14ac:dyDescent="0.5">
      <c r="A130" s="459"/>
      <c r="B130" s="503"/>
      <c r="C130" s="504"/>
      <c r="D130" s="248" t="s">
        <v>20</v>
      </c>
      <c r="E130" s="437">
        <v>52738.79</v>
      </c>
      <c r="F130" s="437">
        <v>5835.17</v>
      </c>
      <c r="G130" s="437">
        <v>57840.763209999997</v>
      </c>
      <c r="H130" s="437">
        <v>10785.138650000001</v>
      </c>
      <c r="I130" s="410">
        <f t="shared" si="25"/>
        <v>4949.9686500000007</v>
      </c>
      <c r="J130" s="406">
        <f>IF(H130=0, ,H130/G130*100)</f>
        <v>18.646259232166173</v>
      </c>
      <c r="K130" s="406">
        <f t="shared" ref="K130:K139" si="29">IF(H130=0,0,H130/F130*100)</f>
        <v>184.82989612984713</v>
      </c>
      <c r="L130" s="406">
        <v>0</v>
      </c>
      <c r="M130" s="462"/>
      <c r="N130" s="466"/>
      <c r="O130" s="20"/>
      <c r="P130" s="20"/>
      <c r="Q130" s="20"/>
    </row>
    <row r="131" spans="1:17" s="8" customFormat="1" ht="263.25" customHeight="1" x14ac:dyDescent="0.5">
      <c r="A131" s="459"/>
      <c r="B131" s="503"/>
      <c r="C131" s="504"/>
      <c r="D131" s="252" t="s">
        <v>21</v>
      </c>
      <c r="E131" s="437">
        <v>0</v>
      </c>
      <c r="F131" s="437">
        <v>0</v>
      </c>
      <c r="G131" s="437">
        <v>0</v>
      </c>
      <c r="H131" s="437">
        <v>0</v>
      </c>
      <c r="I131" s="408">
        <v>0</v>
      </c>
      <c r="J131" s="406">
        <f t="shared" si="26"/>
        <v>0</v>
      </c>
      <c r="K131" s="406">
        <f t="shared" si="29"/>
        <v>0</v>
      </c>
      <c r="L131" s="406">
        <f t="shared" si="19"/>
        <v>0</v>
      </c>
      <c r="M131" s="462"/>
      <c r="N131" s="466"/>
      <c r="O131" s="20"/>
      <c r="P131" s="20"/>
      <c r="Q131" s="20"/>
    </row>
    <row r="132" spans="1:17" s="8" customFormat="1" ht="201.75" customHeight="1" x14ac:dyDescent="0.5">
      <c r="A132" s="459"/>
      <c r="B132" s="503"/>
      <c r="C132" s="504"/>
      <c r="D132" s="252" t="s">
        <v>22</v>
      </c>
      <c r="E132" s="437">
        <v>0</v>
      </c>
      <c r="F132" s="437">
        <v>0</v>
      </c>
      <c r="G132" s="437">
        <v>0</v>
      </c>
      <c r="H132" s="437">
        <v>0</v>
      </c>
      <c r="I132" s="410">
        <f t="shared" ref="I132:I139" si="30">H132-F132</f>
        <v>0</v>
      </c>
      <c r="J132" s="406">
        <f t="shared" si="26"/>
        <v>0</v>
      </c>
      <c r="K132" s="406">
        <f>IF(H132=0,0,H132/F132*100)</f>
        <v>0</v>
      </c>
      <c r="L132" s="406">
        <f t="shared" si="19"/>
        <v>0</v>
      </c>
      <c r="M132" s="462"/>
      <c r="N132" s="466"/>
      <c r="O132" s="20"/>
      <c r="P132" s="20"/>
      <c r="Q132" s="20"/>
    </row>
    <row r="133" spans="1:17" s="8" customFormat="1" ht="172.5" customHeight="1" x14ac:dyDescent="0.5">
      <c r="A133" s="459"/>
      <c r="B133" s="503"/>
      <c r="C133" s="504"/>
      <c r="D133" s="253" t="s">
        <v>23</v>
      </c>
      <c r="E133" s="437">
        <v>32500</v>
      </c>
      <c r="F133" s="437">
        <v>0</v>
      </c>
      <c r="G133" s="437">
        <v>0</v>
      </c>
      <c r="H133" s="437">
        <v>0</v>
      </c>
      <c r="I133" s="408">
        <f>H133-F133</f>
        <v>0</v>
      </c>
      <c r="J133" s="406">
        <f t="shared" si="26"/>
        <v>0</v>
      </c>
      <c r="K133" s="406">
        <f>IF(H133=0,0,H133/F133*100)</f>
        <v>0</v>
      </c>
      <c r="L133" s="406">
        <f t="shared" si="19"/>
        <v>0</v>
      </c>
      <c r="M133" s="462"/>
      <c r="N133" s="466"/>
      <c r="O133" s="20"/>
      <c r="P133" s="20"/>
      <c r="Q133" s="20"/>
    </row>
    <row r="134" spans="1:17" s="8" customFormat="1" ht="128.25" customHeight="1" x14ac:dyDescent="0.5">
      <c r="A134" s="459"/>
      <c r="B134" s="503"/>
      <c r="C134" s="504"/>
      <c r="D134" s="255" t="s">
        <v>24</v>
      </c>
      <c r="E134" s="407">
        <v>0</v>
      </c>
      <c r="F134" s="407">
        <v>0</v>
      </c>
      <c r="G134" s="407">
        <v>0</v>
      </c>
      <c r="H134" s="407">
        <v>0</v>
      </c>
      <c r="I134" s="410">
        <f t="shared" si="30"/>
        <v>0</v>
      </c>
      <c r="J134" s="406">
        <f t="shared" si="26"/>
        <v>0</v>
      </c>
      <c r="K134" s="406">
        <f t="shared" si="29"/>
        <v>0</v>
      </c>
      <c r="L134" s="406">
        <f t="shared" si="19"/>
        <v>0</v>
      </c>
      <c r="M134" s="462"/>
      <c r="N134" s="466"/>
      <c r="O134" s="20"/>
      <c r="P134" s="20"/>
      <c r="Q134" s="20"/>
    </row>
    <row r="135" spans="1:17" s="8" customFormat="1" ht="280.5" customHeight="1" x14ac:dyDescent="0.5">
      <c r="A135" s="459">
        <v>16</v>
      </c>
      <c r="B135" s="503" t="s">
        <v>48</v>
      </c>
      <c r="C135" s="504">
        <v>2</v>
      </c>
      <c r="D135" s="244" t="s">
        <v>17</v>
      </c>
      <c r="E135" s="145">
        <f>E136+E137+E138+E139+E141</f>
        <v>61092.22221</v>
      </c>
      <c r="F135" s="145">
        <f>F136+F137+F138+F141</f>
        <v>13109.35787</v>
      </c>
      <c r="G135" s="145">
        <f>G136+G137+G138+G141</f>
        <v>46788.755900000004</v>
      </c>
      <c r="H135" s="145">
        <f>H136+H137+H138+H141</f>
        <v>15325.27146</v>
      </c>
      <c r="I135" s="145">
        <f t="shared" si="30"/>
        <v>2215.9135900000001</v>
      </c>
      <c r="J135" s="145">
        <f t="shared" si="26"/>
        <v>32.754176009197963</v>
      </c>
      <c r="K135" s="145">
        <f t="shared" si="29"/>
        <v>116.9032961947815</v>
      </c>
      <c r="L135" s="145">
        <f t="shared" ref="L135:L140" si="31">IF(H135=0,0,H135/E135*100)</f>
        <v>25.085470630484696</v>
      </c>
      <c r="M135" s="462">
        <v>7</v>
      </c>
      <c r="N135" s="515" t="s">
        <v>61</v>
      </c>
      <c r="O135" s="20"/>
      <c r="P135" s="20"/>
      <c r="Q135" s="20"/>
    </row>
    <row r="136" spans="1:17" s="8" customFormat="1" ht="196.5" customHeight="1" x14ac:dyDescent="0.5">
      <c r="A136" s="459"/>
      <c r="B136" s="503"/>
      <c r="C136" s="504"/>
      <c r="D136" s="248" t="s">
        <v>18</v>
      </c>
      <c r="E136" s="438">
        <v>0</v>
      </c>
      <c r="F136" s="438">
        <v>0</v>
      </c>
      <c r="G136" s="438">
        <v>0</v>
      </c>
      <c r="H136" s="438">
        <v>0</v>
      </c>
      <c r="I136" s="378">
        <f t="shared" si="30"/>
        <v>0</v>
      </c>
      <c r="J136" s="379">
        <f t="shared" si="26"/>
        <v>0</v>
      </c>
      <c r="K136" s="379">
        <f t="shared" si="29"/>
        <v>0</v>
      </c>
      <c r="L136" s="379">
        <f t="shared" si="31"/>
        <v>0</v>
      </c>
      <c r="M136" s="462"/>
      <c r="N136" s="515"/>
      <c r="O136" s="20"/>
      <c r="P136" s="20"/>
      <c r="Q136" s="20"/>
    </row>
    <row r="137" spans="1:17" s="8" customFormat="1" ht="170.25" customHeight="1" x14ac:dyDescent="0.5">
      <c r="A137" s="459"/>
      <c r="B137" s="503"/>
      <c r="C137" s="504"/>
      <c r="D137" s="248" t="s">
        <v>19</v>
      </c>
      <c r="E137" s="438">
        <v>0</v>
      </c>
      <c r="F137" s="438">
        <v>0</v>
      </c>
      <c r="G137" s="438">
        <v>0</v>
      </c>
      <c r="H137" s="438">
        <v>0</v>
      </c>
      <c r="I137" s="378">
        <f t="shared" si="30"/>
        <v>0</v>
      </c>
      <c r="J137" s="379">
        <f t="shared" si="26"/>
        <v>0</v>
      </c>
      <c r="K137" s="379">
        <f t="shared" si="29"/>
        <v>0</v>
      </c>
      <c r="L137" s="379">
        <f t="shared" si="31"/>
        <v>0</v>
      </c>
      <c r="M137" s="462"/>
      <c r="N137" s="515"/>
      <c r="O137" s="20"/>
      <c r="P137" s="20"/>
      <c r="Q137" s="20"/>
    </row>
    <row r="138" spans="1:17" s="8" customFormat="1" ht="201" customHeight="1" x14ac:dyDescent="0.5">
      <c r="A138" s="459"/>
      <c r="B138" s="503"/>
      <c r="C138" s="504"/>
      <c r="D138" s="248" t="s">
        <v>20</v>
      </c>
      <c r="E138" s="391">
        <v>51606.409299999999</v>
      </c>
      <c r="F138" s="390">
        <v>13109.35787</v>
      </c>
      <c r="G138" s="390">
        <v>46788.755900000004</v>
      </c>
      <c r="H138" s="391">
        <v>15325.27146</v>
      </c>
      <c r="I138" s="380">
        <f t="shared" si="30"/>
        <v>2215.9135900000001</v>
      </c>
      <c r="J138" s="379">
        <f>IF(H138=0, ,H138/G138*100)</f>
        <v>32.754176009197963</v>
      </c>
      <c r="K138" s="379">
        <f t="shared" si="29"/>
        <v>116.9032961947815</v>
      </c>
      <c r="L138" s="379">
        <f t="shared" si="31"/>
        <v>29.696449855502738</v>
      </c>
      <c r="M138" s="462"/>
      <c r="N138" s="515"/>
      <c r="O138" s="20"/>
      <c r="P138" s="20"/>
      <c r="Q138" s="20"/>
    </row>
    <row r="139" spans="1:17" s="8" customFormat="1" ht="217.5" customHeight="1" x14ac:dyDescent="0.5">
      <c r="A139" s="459"/>
      <c r="B139" s="503"/>
      <c r="C139" s="504"/>
      <c r="D139" s="252" t="s">
        <v>21</v>
      </c>
      <c r="E139" s="438">
        <v>0</v>
      </c>
      <c r="F139" s="438">
        <v>0</v>
      </c>
      <c r="G139" s="438">
        <v>0</v>
      </c>
      <c r="H139" s="438">
        <v>0</v>
      </c>
      <c r="I139" s="378">
        <f t="shared" si="30"/>
        <v>0</v>
      </c>
      <c r="J139" s="379">
        <f t="shared" si="26"/>
        <v>0</v>
      </c>
      <c r="K139" s="379">
        <f t="shared" si="29"/>
        <v>0</v>
      </c>
      <c r="L139" s="379">
        <f t="shared" si="31"/>
        <v>0</v>
      </c>
      <c r="M139" s="462"/>
      <c r="N139" s="515"/>
      <c r="O139" s="20"/>
      <c r="P139" s="20"/>
      <c r="Q139" s="20"/>
    </row>
    <row r="140" spans="1:17" s="8" customFormat="1" ht="174.75" customHeight="1" x14ac:dyDescent="0.5">
      <c r="A140" s="459"/>
      <c r="B140" s="503"/>
      <c r="C140" s="504"/>
      <c r="D140" s="252" t="s">
        <v>22</v>
      </c>
      <c r="E140" s="438">
        <v>0</v>
      </c>
      <c r="F140" s="438">
        <v>0</v>
      </c>
      <c r="G140" s="438">
        <v>0</v>
      </c>
      <c r="H140" s="438">
        <v>0</v>
      </c>
      <c r="I140" s="378">
        <v>0</v>
      </c>
      <c r="J140" s="379">
        <v>0</v>
      </c>
      <c r="K140" s="379">
        <v>0</v>
      </c>
      <c r="L140" s="379">
        <f t="shared" si="31"/>
        <v>0</v>
      </c>
      <c r="M140" s="462"/>
      <c r="N140" s="515"/>
      <c r="O140" s="20"/>
      <c r="P140" s="20"/>
      <c r="Q140" s="20"/>
    </row>
    <row r="141" spans="1:17" s="8" customFormat="1" ht="130.5" customHeight="1" x14ac:dyDescent="0.5">
      <c r="A141" s="459"/>
      <c r="B141" s="503"/>
      <c r="C141" s="504"/>
      <c r="D141" s="253" t="s">
        <v>23</v>
      </c>
      <c r="E141" s="385">
        <v>9485.8129100000006</v>
      </c>
      <c r="F141" s="438">
        <v>0</v>
      </c>
      <c r="G141" s="438">
        <v>0</v>
      </c>
      <c r="H141" s="438">
        <v>0</v>
      </c>
      <c r="I141" s="378">
        <f>H141-F141</f>
        <v>0</v>
      </c>
      <c r="J141" s="379">
        <f t="shared" ref="J141:J175" si="32">IF(H141=0, ,H141/G141*100)</f>
        <v>0</v>
      </c>
      <c r="K141" s="379">
        <f t="shared" ref="K141:K175" si="33">IF(H141=0,0,H141/F141*100)</f>
        <v>0</v>
      </c>
      <c r="L141" s="379">
        <f>IF(H141=0,0,H141/#REF!*100)</f>
        <v>0</v>
      </c>
      <c r="M141" s="462"/>
      <c r="N141" s="515"/>
      <c r="O141" s="20"/>
      <c r="P141" s="20"/>
      <c r="Q141" s="20"/>
    </row>
    <row r="142" spans="1:17" s="8" customFormat="1" ht="130.5" customHeight="1" x14ac:dyDescent="0.5">
      <c r="A142" s="459"/>
      <c r="B142" s="503"/>
      <c r="C142" s="504"/>
      <c r="D142" s="255" t="s">
        <v>24</v>
      </c>
      <c r="E142" s="439">
        <v>0</v>
      </c>
      <c r="F142" s="384">
        <v>0</v>
      </c>
      <c r="G142" s="384">
        <v>0</v>
      </c>
      <c r="H142" s="384">
        <v>0</v>
      </c>
      <c r="I142" s="378">
        <v>0</v>
      </c>
      <c r="J142" s="379">
        <f t="shared" si="32"/>
        <v>0</v>
      </c>
      <c r="K142" s="379">
        <f t="shared" si="33"/>
        <v>0</v>
      </c>
      <c r="L142" s="379">
        <f>IF(H142=0,0,H142/E141*100)</f>
        <v>0</v>
      </c>
      <c r="M142" s="462"/>
      <c r="N142" s="515"/>
      <c r="O142" s="20"/>
      <c r="P142" s="20"/>
      <c r="Q142" s="20"/>
    </row>
    <row r="143" spans="1:17" s="8" customFormat="1" ht="160.5" customHeight="1" x14ac:dyDescent="0.5">
      <c r="A143" s="459">
        <v>17</v>
      </c>
      <c r="B143" s="493" t="s">
        <v>57</v>
      </c>
      <c r="C143" s="504">
        <v>6</v>
      </c>
      <c r="D143" s="244" t="s">
        <v>17</v>
      </c>
      <c r="E143" s="145">
        <f>E144+E145+E146+E147+E149</f>
        <v>542141.01457</v>
      </c>
      <c r="F143" s="145">
        <f>F144+F145+F146+F147+F149</f>
        <v>154765.98700000002</v>
      </c>
      <c r="G143" s="145">
        <f>G144+G145+G146+G147+G149</f>
        <v>428894.43757000001</v>
      </c>
      <c r="H143" s="145">
        <f>H144+H145+H146+H147+H149</f>
        <v>153914.23832999999</v>
      </c>
      <c r="I143" s="145">
        <f t="shared" ref="I143:I154" si="34">H143-F143</f>
        <v>-851.74867000002996</v>
      </c>
      <c r="J143" s="145">
        <f t="shared" si="32"/>
        <v>35.886275234073089</v>
      </c>
      <c r="K143" s="145">
        <f t="shared" si="33"/>
        <v>99.449653837700126</v>
      </c>
      <c r="L143" s="145">
        <f t="shared" ref="L143:L182" si="35">IF(H143=0,0,H143/E143*100)</f>
        <v>28.390074573508763</v>
      </c>
      <c r="M143" s="462">
        <v>10</v>
      </c>
      <c r="N143" s="507" t="s">
        <v>49</v>
      </c>
      <c r="O143" s="20"/>
      <c r="P143" s="20"/>
      <c r="Q143" s="20"/>
    </row>
    <row r="144" spans="1:17" s="8" customFormat="1" ht="130.5" customHeight="1" x14ac:dyDescent="0.5">
      <c r="A144" s="459"/>
      <c r="B144" s="493"/>
      <c r="C144" s="504"/>
      <c r="D144" s="248" t="s">
        <v>18</v>
      </c>
      <c r="E144" s="438">
        <v>0</v>
      </c>
      <c r="F144" s="438">
        <v>0</v>
      </c>
      <c r="G144" s="438">
        <v>0</v>
      </c>
      <c r="H144" s="438">
        <v>0</v>
      </c>
      <c r="I144" s="440">
        <f t="shared" si="34"/>
        <v>0</v>
      </c>
      <c r="J144" s="386">
        <f t="shared" si="32"/>
        <v>0</v>
      </c>
      <c r="K144" s="386">
        <f t="shared" si="33"/>
        <v>0</v>
      </c>
      <c r="L144" s="386">
        <f t="shared" si="35"/>
        <v>0</v>
      </c>
      <c r="M144" s="462"/>
      <c r="N144" s="508"/>
      <c r="O144" s="20"/>
      <c r="P144" s="20"/>
      <c r="Q144" s="20"/>
    </row>
    <row r="145" spans="1:17" s="8" customFormat="1" ht="205.5" customHeight="1" x14ac:dyDescent="0.5">
      <c r="A145" s="459"/>
      <c r="B145" s="493"/>
      <c r="C145" s="504"/>
      <c r="D145" s="248" t="s">
        <v>19</v>
      </c>
      <c r="E145" s="441">
        <v>131270.39999999999</v>
      </c>
      <c r="F145" s="441">
        <v>26254</v>
      </c>
      <c r="G145" s="441">
        <v>26254.02</v>
      </c>
      <c r="H145" s="441">
        <v>26254.02</v>
      </c>
      <c r="I145" s="440">
        <f t="shared" si="34"/>
        <v>2.0000000000436557E-2</v>
      </c>
      <c r="J145" s="386">
        <f t="shared" si="32"/>
        <v>100</v>
      </c>
      <c r="K145" s="386">
        <f t="shared" si="33"/>
        <v>100.00007617886799</v>
      </c>
      <c r="L145" s="386">
        <f t="shared" si="35"/>
        <v>19.99995429281849</v>
      </c>
      <c r="M145" s="462"/>
      <c r="N145" s="508"/>
      <c r="O145" s="20"/>
      <c r="P145" s="20"/>
      <c r="Q145" s="20"/>
    </row>
    <row r="146" spans="1:17" s="8" customFormat="1" ht="179.25" customHeight="1" x14ac:dyDescent="0.5">
      <c r="A146" s="459"/>
      <c r="B146" s="493"/>
      <c r="C146" s="504"/>
      <c r="D146" s="248" t="s">
        <v>20</v>
      </c>
      <c r="E146" s="441">
        <v>402698.02457000001</v>
      </c>
      <c r="F146" s="441">
        <v>128511.98700000001</v>
      </c>
      <c r="G146" s="441">
        <v>402640.41756999999</v>
      </c>
      <c r="H146" s="441">
        <v>127660.21833</v>
      </c>
      <c r="I146" s="380">
        <f t="shared" si="34"/>
        <v>-851.76867000000493</v>
      </c>
      <c r="J146" s="386">
        <f t="shared" si="32"/>
        <v>31.705763445321772</v>
      </c>
      <c r="K146" s="386">
        <f t="shared" si="33"/>
        <v>99.337206831919886</v>
      </c>
      <c r="L146" s="386">
        <f t="shared" si="35"/>
        <v>31.701227853381024</v>
      </c>
      <c r="M146" s="462"/>
      <c r="N146" s="508"/>
      <c r="O146" s="20"/>
      <c r="P146" s="20"/>
      <c r="Q146" s="20"/>
    </row>
    <row r="147" spans="1:17" s="8" customFormat="1" ht="221.25" customHeight="1" x14ac:dyDescent="0.5">
      <c r="A147" s="459"/>
      <c r="B147" s="493"/>
      <c r="C147" s="504"/>
      <c r="D147" s="252" t="s">
        <v>21</v>
      </c>
      <c r="E147" s="438">
        <v>0</v>
      </c>
      <c r="F147" s="438">
        <v>0</v>
      </c>
      <c r="G147" s="438">
        <v>0</v>
      </c>
      <c r="H147" s="438">
        <v>0</v>
      </c>
      <c r="I147" s="440">
        <f t="shared" si="34"/>
        <v>0</v>
      </c>
      <c r="J147" s="386">
        <f t="shared" si="32"/>
        <v>0</v>
      </c>
      <c r="K147" s="386">
        <f t="shared" si="33"/>
        <v>0</v>
      </c>
      <c r="L147" s="386">
        <f t="shared" si="35"/>
        <v>0</v>
      </c>
      <c r="M147" s="462"/>
      <c r="N147" s="508"/>
      <c r="O147" s="20"/>
      <c r="P147" s="20"/>
      <c r="Q147" s="20"/>
    </row>
    <row r="148" spans="1:17" s="8" customFormat="1" ht="195.75" customHeight="1" x14ac:dyDescent="0.5">
      <c r="A148" s="459"/>
      <c r="B148" s="493"/>
      <c r="C148" s="504"/>
      <c r="D148" s="252" t="s">
        <v>22</v>
      </c>
      <c r="E148" s="438">
        <v>0</v>
      </c>
      <c r="F148" s="438">
        <v>0</v>
      </c>
      <c r="G148" s="438">
        <v>0</v>
      </c>
      <c r="H148" s="438">
        <v>0</v>
      </c>
      <c r="I148" s="438">
        <v>0</v>
      </c>
      <c r="J148" s="438">
        <v>0</v>
      </c>
      <c r="K148" s="438">
        <v>0</v>
      </c>
      <c r="L148" s="438">
        <v>0</v>
      </c>
      <c r="M148" s="462"/>
      <c r="N148" s="508"/>
      <c r="O148" s="20"/>
      <c r="P148" s="20"/>
      <c r="Q148" s="20"/>
    </row>
    <row r="149" spans="1:17" s="8" customFormat="1" ht="130.5" customHeight="1" x14ac:dyDescent="0.5">
      <c r="A149" s="459"/>
      <c r="B149" s="493"/>
      <c r="C149" s="504"/>
      <c r="D149" s="253" t="s">
        <v>23</v>
      </c>
      <c r="E149" s="441">
        <v>8172.59</v>
      </c>
      <c r="F149" s="438">
        <v>0</v>
      </c>
      <c r="G149" s="438">
        <v>0</v>
      </c>
      <c r="H149" s="438">
        <v>0</v>
      </c>
      <c r="I149" s="380">
        <f t="shared" si="34"/>
        <v>0</v>
      </c>
      <c r="J149" s="386">
        <f t="shared" si="32"/>
        <v>0</v>
      </c>
      <c r="K149" s="386">
        <f t="shared" si="33"/>
        <v>0</v>
      </c>
      <c r="L149" s="386">
        <f t="shared" si="35"/>
        <v>0</v>
      </c>
      <c r="M149" s="462"/>
      <c r="N149" s="508"/>
      <c r="O149" s="20"/>
      <c r="P149" s="20"/>
      <c r="Q149" s="20"/>
    </row>
    <row r="150" spans="1:17" s="8" customFormat="1" ht="130.5" customHeight="1" x14ac:dyDescent="0.5">
      <c r="A150" s="459"/>
      <c r="B150" s="493"/>
      <c r="C150" s="504"/>
      <c r="D150" s="255" t="s">
        <v>24</v>
      </c>
      <c r="E150" s="438">
        <v>0</v>
      </c>
      <c r="F150" s="438">
        <v>0</v>
      </c>
      <c r="G150" s="438">
        <v>0</v>
      </c>
      <c r="H150" s="438">
        <v>0</v>
      </c>
      <c r="I150" s="440">
        <f t="shared" si="34"/>
        <v>0</v>
      </c>
      <c r="J150" s="386">
        <f t="shared" si="32"/>
        <v>0</v>
      </c>
      <c r="K150" s="386">
        <f t="shared" si="33"/>
        <v>0</v>
      </c>
      <c r="L150" s="386">
        <f t="shared" si="35"/>
        <v>0</v>
      </c>
      <c r="M150" s="462"/>
      <c r="N150" s="508"/>
      <c r="O150" s="20"/>
      <c r="P150" s="20"/>
      <c r="Q150" s="20"/>
    </row>
    <row r="151" spans="1:17" s="8" customFormat="1" ht="204.75" customHeight="1" x14ac:dyDescent="0.5">
      <c r="A151" s="459">
        <v>18</v>
      </c>
      <c r="B151" s="503" t="s">
        <v>50</v>
      </c>
      <c r="C151" s="504">
        <v>3</v>
      </c>
      <c r="D151" s="244" t="s">
        <v>17</v>
      </c>
      <c r="E151" s="145">
        <f>E152+E153+E154+E155+E157</f>
        <v>4275.1000000000004</v>
      </c>
      <c r="F151" s="145">
        <f>F152+F153+F154+F155+F157</f>
        <v>571.51773000000003</v>
      </c>
      <c r="G151" s="145">
        <f>G152+G153+G154+G155+G157</f>
        <v>659.21051999999997</v>
      </c>
      <c r="H151" s="145">
        <f>H152+H153+H154+H155+H157</f>
        <v>529.74819000000002</v>
      </c>
      <c r="I151" s="145">
        <f t="shared" si="34"/>
        <v>-41.769540000000006</v>
      </c>
      <c r="J151" s="145">
        <f t="shared" si="32"/>
        <v>80.361003644177288</v>
      </c>
      <c r="K151" s="145">
        <f t="shared" si="33"/>
        <v>92.691470831534829</v>
      </c>
      <c r="L151" s="145">
        <f t="shared" si="35"/>
        <v>12.391480667118897</v>
      </c>
      <c r="M151" s="462">
        <v>4</v>
      </c>
      <c r="N151" s="505" t="s">
        <v>62</v>
      </c>
      <c r="O151" s="20"/>
      <c r="P151" s="20"/>
      <c r="Q151" s="20"/>
    </row>
    <row r="152" spans="1:17" s="8" customFormat="1" ht="149.25" customHeight="1" x14ac:dyDescent="0.5">
      <c r="A152" s="459"/>
      <c r="B152" s="503"/>
      <c r="C152" s="504"/>
      <c r="D152" s="248" t="s">
        <v>18</v>
      </c>
      <c r="E152" s="384">
        <v>0</v>
      </c>
      <c r="F152" s="384">
        <v>0</v>
      </c>
      <c r="G152" s="384">
        <v>0</v>
      </c>
      <c r="H152" s="384">
        <v>0</v>
      </c>
      <c r="I152" s="440">
        <v>0</v>
      </c>
      <c r="J152" s="384">
        <f t="shared" si="32"/>
        <v>0</v>
      </c>
      <c r="K152" s="384">
        <f t="shared" si="33"/>
        <v>0</v>
      </c>
      <c r="L152" s="384">
        <f t="shared" si="35"/>
        <v>0</v>
      </c>
      <c r="M152" s="462"/>
      <c r="N152" s="506"/>
      <c r="O152" s="20"/>
      <c r="P152" s="20"/>
      <c r="Q152" s="20"/>
    </row>
    <row r="153" spans="1:17" s="8" customFormat="1" ht="157.5" customHeight="1" x14ac:dyDescent="0.5">
      <c r="A153" s="459"/>
      <c r="B153" s="503"/>
      <c r="C153" s="504"/>
      <c r="D153" s="248" t="s">
        <v>19</v>
      </c>
      <c r="E153" s="377">
        <v>4003.1000000000004</v>
      </c>
      <c r="F153" s="377">
        <v>571.51773000000003</v>
      </c>
      <c r="G153" s="377">
        <v>637.21051999999997</v>
      </c>
      <c r="H153" s="377">
        <v>529.74819000000002</v>
      </c>
      <c r="I153" s="380">
        <f t="shared" si="34"/>
        <v>-41.769540000000006</v>
      </c>
      <c r="J153" s="442">
        <f t="shared" si="32"/>
        <v>83.135505986310463</v>
      </c>
      <c r="K153" s="442">
        <f t="shared" si="33"/>
        <v>92.691470831534829</v>
      </c>
      <c r="L153" s="442">
        <f t="shared" si="35"/>
        <v>13.23344882715895</v>
      </c>
      <c r="M153" s="462"/>
      <c r="N153" s="506"/>
      <c r="O153" s="20"/>
      <c r="P153" s="20"/>
      <c r="Q153" s="20"/>
    </row>
    <row r="154" spans="1:17" s="8" customFormat="1" ht="138.75" customHeight="1" x14ac:dyDescent="0.5">
      <c r="A154" s="459"/>
      <c r="B154" s="503"/>
      <c r="C154" s="504"/>
      <c r="D154" s="248" t="s">
        <v>20</v>
      </c>
      <c r="E154" s="228">
        <v>22</v>
      </c>
      <c r="F154" s="377">
        <v>0</v>
      </c>
      <c r="G154" s="228">
        <v>22</v>
      </c>
      <c r="H154" s="228">
        <v>0</v>
      </c>
      <c r="I154" s="380">
        <f t="shared" si="34"/>
        <v>0</v>
      </c>
      <c r="J154" s="442">
        <f t="shared" si="32"/>
        <v>0</v>
      </c>
      <c r="K154" s="442">
        <f t="shared" si="33"/>
        <v>0</v>
      </c>
      <c r="L154" s="442">
        <f t="shared" si="35"/>
        <v>0</v>
      </c>
      <c r="M154" s="462"/>
      <c r="N154" s="506"/>
      <c r="O154" s="20"/>
      <c r="P154" s="20"/>
      <c r="Q154" s="20"/>
    </row>
    <row r="155" spans="1:17" s="8" customFormat="1" ht="234" customHeight="1" x14ac:dyDescent="0.5">
      <c r="A155" s="459"/>
      <c r="B155" s="503"/>
      <c r="C155" s="504"/>
      <c r="D155" s="252" t="s">
        <v>21</v>
      </c>
      <c r="E155" s="228">
        <v>0</v>
      </c>
      <c r="F155" s="377">
        <v>0</v>
      </c>
      <c r="G155" s="228">
        <v>0</v>
      </c>
      <c r="H155" s="228">
        <v>0</v>
      </c>
      <c r="I155" s="386">
        <v>0</v>
      </c>
      <c r="J155" s="442">
        <f t="shared" si="32"/>
        <v>0</v>
      </c>
      <c r="K155" s="384">
        <f t="shared" si="33"/>
        <v>0</v>
      </c>
      <c r="L155" s="384">
        <f t="shared" si="35"/>
        <v>0</v>
      </c>
      <c r="M155" s="462"/>
      <c r="N155" s="506"/>
      <c r="O155" s="20"/>
      <c r="P155" s="20"/>
      <c r="Q155" s="20"/>
    </row>
    <row r="156" spans="1:17" s="8" customFormat="1" ht="204" customHeight="1" x14ac:dyDescent="0.5">
      <c r="A156" s="459"/>
      <c r="B156" s="503"/>
      <c r="C156" s="504"/>
      <c r="D156" s="252" t="s">
        <v>22</v>
      </c>
      <c r="E156" s="377">
        <v>0</v>
      </c>
      <c r="F156" s="377">
        <v>0</v>
      </c>
      <c r="G156" s="377">
        <v>0</v>
      </c>
      <c r="H156" s="377">
        <v>0</v>
      </c>
      <c r="I156" s="386">
        <v>0</v>
      </c>
      <c r="J156" s="442">
        <f t="shared" si="32"/>
        <v>0</v>
      </c>
      <c r="K156" s="384">
        <f t="shared" si="33"/>
        <v>0</v>
      </c>
      <c r="L156" s="384">
        <f t="shared" si="35"/>
        <v>0</v>
      </c>
      <c r="M156" s="462"/>
      <c r="N156" s="506"/>
      <c r="O156" s="20"/>
      <c r="P156" s="20"/>
      <c r="Q156" s="20"/>
    </row>
    <row r="157" spans="1:17" s="8" customFormat="1" ht="157.5" customHeight="1" x14ac:dyDescent="0.5">
      <c r="A157" s="459"/>
      <c r="B157" s="503"/>
      <c r="C157" s="504"/>
      <c r="D157" s="253" t="s">
        <v>23</v>
      </c>
      <c r="E157" s="377">
        <v>250</v>
      </c>
      <c r="F157" s="377">
        <v>0</v>
      </c>
      <c r="G157" s="377">
        <v>0</v>
      </c>
      <c r="H157" s="377">
        <v>0</v>
      </c>
      <c r="I157" s="391">
        <v>0</v>
      </c>
      <c r="J157" s="442">
        <f t="shared" si="32"/>
        <v>0</v>
      </c>
      <c r="K157" s="442">
        <f t="shared" si="33"/>
        <v>0</v>
      </c>
      <c r="L157" s="442">
        <f t="shared" si="35"/>
        <v>0</v>
      </c>
      <c r="M157" s="462"/>
      <c r="N157" s="506"/>
      <c r="O157" s="20"/>
      <c r="P157" s="20"/>
      <c r="Q157" s="20"/>
    </row>
    <row r="158" spans="1:17" s="8" customFormat="1" ht="131.25" customHeight="1" x14ac:dyDescent="0.5">
      <c r="A158" s="459"/>
      <c r="B158" s="503"/>
      <c r="C158" s="504"/>
      <c r="D158" s="255" t="s">
        <v>24</v>
      </c>
      <c r="E158" s="377">
        <v>0</v>
      </c>
      <c r="F158" s="377">
        <v>0</v>
      </c>
      <c r="G158" s="377">
        <v>0</v>
      </c>
      <c r="H158" s="377">
        <v>0</v>
      </c>
      <c r="I158" s="386">
        <v>0</v>
      </c>
      <c r="J158" s="384">
        <f t="shared" si="32"/>
        <v>0</v>
      </c>
      <c r="K158" s="384">
        <f t="shared" si="33"/>
        <v>0</v>
      </c>
      <c r="L158" s="384">
        <f t="shared" si="35"/>
        <v>0</v>
      </c>
      <c r="M158" s="462"/>
      <c r="N158" s="506"/>
      <c r="O158" s="20"/>
      <c r="P158" s="20"/>
      <c r="Q158" s="20"/>
    </row>
    <row r="159" spans="1:17" s="8" customFormat="1" ht="176.25" customHeight="1" x14ac:dyDescent="0.5">
      <c r="A159" s="459">
        <v>19</v>
      </c>
      <c r="B159" s="503" t="s">
        <v>51</v>
      </c>
      <c r="C159" s="504">
        <v>3</v>
      </c>
      <c r="D159" s="244" t="s">
        <v>17</v>
      </c>
      <c r="E159" s="145">
        <f>E160+E161+E162+E165</f>
        <v>84995.5</v>
      </c>
      <c r="F159" s="145">
        <f>F160+F161+F162+F165</f>
        <v>14663.785110000001</v>
      </c>
      <c r="G159" s="145">
        <f>G160+G161+G162+G165</f>
        <v>15151.79142</v>
      </c>
      <c r="H159" s="145">
        <f>H160+H161+H162+H165</f>
        <v>12475.46305</v>
      </c>
      <c r="I159" s="145">
        <f t="shared" ref="I159:I185" si="36">H159-F159</f>
        <v>-2188.3220600000004</v>
      </c>
      <c r="J159" s="145">
        <f t="shared" si="32"/>
        <v>82.336554828313496</v>
      </c>
      <c r="K159" s="145">
        <f t="shared" si="33"/>
        <v>85.076690338924365</v>
      </c>
      <c r="L159" s="145">
        <f t="shared" si="35"/>
        <v>14.677792412539487</v>
      </c>
      <c r="M159" s="462">
        <v>4</v>
      </c>
      <c r="N159" s="507" t="s">
        <v>52</v>
      </c>
      <c r="O159" s="20"/>
      <c r="P159" s="20"/>
      <c r="Q159" s="20"/>
    </row>
    <row r="160" spans="1:17" s="8" customFormat="1" ht="165" customHeight="1" x14ac:dyDescent="0.5">
      <c r="A160" s="459"/>
      <c r="B160" s="503"/>
      <c r="C160" s="504"/>
      <c r="D160" s="248" t="s">
        <v>18</v>
      </c>
      <c r="E160" s="394">
        <v>0</v>
      </c>
      <c r="F160" s="394">
        <v>0</v>
      </c>
      <c r="G160" s="394">
        <v>0</v>
      </c>
      <c r="H160" s="394">
        <v>0</v>
      </c>
      <c r="I160" s="385">
        <f t="shared" si="36"/>
        <v>0</v>
      </c>
      <c r="J160" s="379">
        <f t="shared" si="32"/>
        <v>0</v>
      </c>
      <c r="K160" s="379">
        <f t="shared" si="33"/>
        <v>0</v>
      </c>
      <c r="L160" s="379">
        <f t="shared" si="35"/>
        <v>0</v>
      </c>
      <c r="M160" s="462"/>
      <c r="N160" s="508"/>
      <c r="O160" s="20"/>
      <c r="P160" s="20"/>
      <c r="Q160" s="20"/>
    </row>
    <row r="161" spans="1:17" s="8" customFormat="1" ht="162" customHeight="1" x14ac:dyDescent="0.5">
      <c r="A161" s="459"/>
      <c r="B161" s="503"/>
      <c r="C161" s="504"/>
      <c r="D161" s="248" t="s">
        <v>19</v>
      </c>
      <c r="E161" s="443">
        <v>84575.5</v>
      </c>
      <c r="F161" s="444">
        <v>13854.69994</v>
      </c>
      <c r="G161" s="443">
        <v>13224</v>
      </c>
      <c r="H161" s="444">
        <v>11686.37788</v>
      </c>
      <c r="I161" s="385">
        <f t="shared" si="36"/>
        <v>-2168.3220600000004</v>
      </c>
      <c r="J161" s="379">
        <f t="shared" si="32"/>
        <v>88.372488505747128</v>
      </c>
      <c r="K161" s="379">
        <f t="shared" si="33"/>
        <v>84.349555967359336</v>
      </c>
      <c r="L161" s="379">
        <f t="shared" si="35"/>
        <v>13.817687013378579</v>
      </c>
      <c r="M161" s="462"/>
      <c r="N161" s="508"/>
      <c r="O161" s="20"/>
      <c r="P161" s="20"/>
      <c r="Q161" s="20"/>
    </row>
    <row r="162" spans="1:17" s="8" customFormat="1" ht="131.25" customHeight="1" x14ac:dyDescent="0.5">
      <c r="A162" s="459"/>
      <c r="B162" s="503"/>
      <c r="C162" s="504"/>
      <c r="D162" s="248" t="s">
        <v>20</v>
      </c>
      <c r="E162" s="443">
        <v>420</v>
      </c>
      <c r="F162" s="443">
        <v>809.08517000000006</v>
      </c>
      <c r="G162" s="443">
        <v>1927.79142</v>
      </c>
      <c r="H162" s="443">
        <v>789.08517000000006</v>
      </c>
      <c r="I162" s="391">
        <f t="shared" si="36"/>
        <v>-20</v>
      </c>
      <c r="J162" s="379">
        <f t="shared" si="32"/>
        <v>40.932082268526749</v>
      </c>
      <c r="K162" s="379">
        <f t="shared" si="33"/>
        <v>97.528072353618839</v>
      </c>
      <c r="L162" s="379">
        <f t="shared" si="35"/>
        <v>187.87742142857144</v>
      </c>
      <c r="M162" s="462"/>
      <c r="N162" s="508"/>
      <c r="O162" s="20"/>
      <c r="P162" s="20"/>
      <c r="Q162" s="20"/>
    </row>
    <row r="163" spans="1:17" s="8" customFormat="1" ht="245.25" customHeight="1" x14ac:dyDescent="0.5">
      <c r="A163" s="459"/>
      <c r="B163" s="503"/>
      <c r="C163" s="504"/>
      <c r="D163" s="252" t="s">
        <v>21</v>
      </c>
      <c r="E163" s="394">
        <v>0</v>
      </c>
      <c r="F163" s="394">
        <v>0</v>
      </c>
      <c r="G163" s="394">
        <v>0</v>
      </c>
      <c r="H163" s="394">
        <v>0</v>
      </c>
      <c r="I163" s="385">
        <f t="shared" si="36"/>
        <v>0</v>
      </c>
      <c r="J163" s="379">
        <f t="shared" si="32"/>
        <v>0</v>
      </c>
      <c r="K163" s="379">
        <f t="shared" si="33"/>
        <v>0</v>
      </c>
      <c r="L163" s="379">
        <f t="shared" si="35"/>
        <v>0</v>
      </c>
      <c r="M163" s="462"/>
      <c r="N163" s="508"/>
      <c r="O163" s="20"/>
      <c r="P163" s="20"/>
      <c r="Q163" s="20"/>
    </row>
    <row r="164" spans="1:17" s="8" customFormat="1" ht="191.25" customHeight="1" x14ac:dyDescent="0.5">
      <c r="A164" s="459"/>
      <c r="B164" s="503"/>
      <c r="C164" s="504"/>
      <c r="D164" s="252" t="s">
        <v>22</v>
      </c>
      <c r="E164" s="394">
        <v>0</v>
      </c>
      <c r="F164" s="394">
        <v>0</v>
      </c>
      <c r="G164" s="394">
        <v>0</v>
      </c>
      <c r="H164" s="394">
        <v>0</v>
      </c>
      <c r="I164" s="385">
        <f t="shared" si="36"/>
        <v>0</v>
      </c>
      <c r="J164" s="379">
        <f t="shared" si="32"/>
        <v>0</v>
      </c>
      <c r="K164" s="379">
        <f t="shared" si="33"/>
        <v>0</v>
      </c>
      <c r="L164" s="379">
        <f t="shared" si="35"/>
        <v>0</v>
      </c>
      <c r="M164" s="462"/>
      <c r="N164" s="508"/>
      <c r="O164" s="20"/>
      <c r="P164" s="20"/>
      <c r="Q164" s="20"/>
    </row>
    <row r="165" spans="1:17" s="8" customFormat="1" ht="131.25" customHeight="1" x14ac:dyDescent="0.5">
      <c r="A165" s="459"/>
      <c r="B165" s="503"/>
      <c r="C165" s="504"/>
      <c r="D165" s="253" t="s">
        <v>23</v>
      </c>
      <c r="E165" s="384">
        <v>0</v>
      </c>
      <c r="F165" s="384">
        <v>0</v>
      </c>
      <c r="G165" s="384">
        <v>0</v>
      </c>
      <c r="H165" s="384">
        <v>0</v>
      </c>
      <c r="I165" s="391">
        <f t="shared" si="36"/>
        <v>0</v>
      </c>
      <c r="J165" s="379">
        <f t="shared" si="32"/>
        <v>0</v>
      </c>
      <c r="K165" s="379">
        <f t="shared" si="33"/>
        <v>0</v>
      </c>
      <c r="L165" s="379">
        <f t="shared" si="35"/>
        <v>0</v>
      </c>
      <c r="M165" s="462"/>
      <c r="N165" s="508"/>
      <c r="O165" s="20"/>
      <c r="P165" s="20"/>
      <c r="Q165" s="20"/>
    </row>
    <row r="166" spans="1:17" s="8" customFormat="1" ht="131.25" customHeight="1" x14ac:dyDescent="0.5">
      <c r="A166" s="459"/>
      <c r="B166" s="503"/>
      <c r="C166" s="504"/>
      <c r="D166" s="255" t="s">
        <v>24</v>
      </c>
      <c r="E166" s="384">
        <v>0</v>
      </c>
      <c r="F166" s="384">
        <v>0</v>
      </c>
      <c r="G166" s="384">
        <v>0</v>
      </c>
      <c r="H166" s="384">
        <v>0</v>
      </c>
      <c r="I166" s="385">
        <f t="shared" si="36"/>
        <v>0</v>
      </c>
      <c r="J166" s="379">
        <f t="shared" si="32"/>
        <v>0</v>
      </c>
      <c r="K166" s="379">
        <f t="shared" si="33"/>
        <v>0</v>
      </c>
      <c r="L166" s="379">
        <f t="shared" si="35"/>
        <v>0</v>
      </c>
      <c r="M166" s="462"/>
      <c r="N166" s="508"/>
      <c r="O166" s="20"/>
      <c r="P166" s="20"/>
      <c r="Q166" s="20"/>
    </row>
    <row r="167" spans="1:17" s="8" customFormat="1" ht="222.75" customHeight="1" x14ac:dyDescent="0.5">
      <c r="A167" s="459">
        <v>20</v>
      </c>
      <c r="B167" s="503" t="s">
        <v>53</v>
      </c>
      <c r="C167" s="504">
        <v>10</v>
      </c>
      <c r="D167" s="244" t="s">
        <v>17</v>
      </c>
      <c r="E167" s="145">
        <f>E168+E169+E170+E171+E173</f>
        <v>474504.5723</v>
      </c>
      <c r="F167" s="145">
        <f>F168+F169+F170+F171+F173</f>
        <v>109826.27834</v>
      </c>
      <c r="G167" s="145">
        <f>G168+G169+G170+G171+G173</f>
        <v>404392.10601000005</v>
      </c>
      <c r="H167" s="145">
        <f>H168+H169+H170+H171+H173</f>
        <v>109956.81468999998</v>
      </c>
      <c r="I167" s="145">
        <f t="shared" si="36"/>
        <v>130.5363499999803</v>
      </c>
      <c r="J167" s="145">
        <f t="shared" si="32"/>
        <v>27.190643203920729</v>
      </c>
      <c r="K167" s="145">
        <f t="shared" si="33"/>
        <v>100.11885711869056</v>
      </c>
      <c r="L167" s="145">
        <f t="shared" si="35"/>
        <v>23.172972634809739</v>
      </c>
      <c r="M167" s="462">
        <v>11</v>
      </c>
      <c r="N167" s="507" t="s">
        <v>67</v>
      </c>
      <c r="O167" s="20"/>
      <c r="P167" s="20"/>
      <c r="Q167" s="20"/>
    </row>
    <row r="168" spans="1:17" s="8" customFormat="1" ht="172.5" customHeight="1" x14ac:dyDescent="0.5">
      <c r="A168" s="459"/>
      <c r="B168" s="503"/>
      <c r="C168" s="504"/>
      <c r="D168" s="248" t="s">
        <v>18</v>
      </c>
      <c r="E168" s="445">
        <v>5341.7000000000007</v>
      </c>
      <c r="F168" s="445">
        <v>1010.3068899999998</v>
      </c>
      <c r="G168" s="445">
        <v>1265.1999900000001</v>
      </c>
      <c r="H168" s="445">
        <v>1265.1999900000001</v>
      </c>
      <c r="I168" s="388">
        <f t="shared" si="36"/>
        <v>254.89310000000023</v>
      </c>
      <c r="J168" s="379">
        <f t="shared" si="32"/>
        <v>100</v>
      </c>
      <c r="K168" s="379">
        <f t="shared" si="33"/>
        <v>125.22927464149041</v>
      </c>
      <c r="L168" s="379">
        <f t="shared" si="35"/>
        <v>23.685343429994195</v>
      </c>
      <c r="M168" s="462"/>
      <c r="N168" s="508"/>
      <c r="O168" s="20"/>
      <c r="P168" s="20"/>
      <c r="Q168" s="20"/>
    </row>
    <row r="169" spans="1:17" s="8" customFormat="1" ht="146.25" customHeight="1" x14ac:dyDescent="0.5">
      <c r="A169" s="459"/>
      <c r="B169" s="503"/>
      <c r="C169" s="504"/>
      <c r="D169" s="248" t="s">
        <v>19</v>
      </c>
      <c r="E169" s="445">
        <v>1696.6000000000001</v>
      </c>
      <c r="F169" s="445">
        <v>511.78577000000001</v>
      </c>
      <c r="G169" s="445">
        <v>482.58577000000002</v>
      </c>
      <c r="H169" s="446">
        <v>37.018940000000001</v>
      </c>
      <c r="I169" s="388">
        <f t="shared" si="36"/>
        <v>-474.76683000000003</v>
      </c>
      <c r="J169" s="379">
        <f t="shared" si="32"/>
        <v>7.670955569203791</v>
      </c>
      <c r="K169" s="379">
        <f t="shared" si="33"/>
        <v>7.2332882565296792</v>
      </c>
      <c r="L169" s="379">
        <f t="shared" si="35"/>
        <v>2.18194860308853</v>
      </c>
      <c r="M169" s="462"/>
      <c r="N169" s="508"/>
      <c r="O169" s="20"/>
      <c r="P169" s="20"/>
      <c r="Q169" s="20"/>
    </row>
    <row r="170" spans="1:17" s="8" customFormat="1" ht="159" customHeight="1" x14ac:dyDescent="0.5">
      <c r="A170" s="459"/>
      <c r="B170" s="503"/>
      <c r="C170" s="504"/>
      <c r="D170" s="248" t="s">
        <v>20</v>
      </c>
      <c r="E170" s="445">
        <v>417787.14120000001</v>
      </c>
      <c r="F170" s="445">
        <v>108304.18568000001</v>
      </c>
      <c r="G170" s="445">
        <v>402644.32025000005</v>
      </c>
      <c r="H170" s="445">
        <v>108654.59575999998</v>
      </c>
      <c r="I170" s="388">
        <f t="shared" si="36"/>
        <v>350.41007999997237</v>
      </c>
      <c r="J170" s="379">
        <f t="shared" si="32"/>
        <v>26.985254800697756</v>
      </c>
      <c r="K170" s="379">
        <f t="shared" si="33"/>
        <v>100.32354250927598</v>
      </c>
      <c r="L170" s="379">
        <f t="shared" si="35"/>
        <v>26.007166100879502</v>
      </c>
      <c r="M170" s="462"/>
      <c r="N170" s="508"/>
      <c r="O170" s="20"/>
      <c r="P170" s="20"/>
      <c r="Q170" s="20"/>
    </row>
    <row r="171" spans="1:17" s="8" customFormat="1" ht="166.5" customHeight="1" x14ac:dyDescent="0.5">
      <c r="A171" s="459"/>
      <c r="B171" s="503"/>
      <c r="C171" s="504"/>
      <c r="D171" s="252" t="s">
        <v>21</v>
      </c>
      <c r="E171" s="445">
        <v>0</v>
      </c>
      <c r="F171" s="445">
        <v>0</v>
      </c>
      <c r="G171" s="445">
        <v>0</v>
      </c>
      <c r="H171" s="445">
        <v>0</v>
      </c>
      <c r="I171" s="388">
        <f t="shared" si="36"/>
        <v>0</v>
      </c>
      <c r="J171" s="379">
        <f t="shared" si="32"/>
        <v>0</v>
      </c>
      <c r="K171" s="379">
        <f t="shared" si="33"/>
        <v>0</v>
      </c>
      <c r="L171" s="379">
        <f t="shared" si="35"/>
        <v>0</v>
      </c>
      <c r="M171" s="462"/>
      <c r="N171" s="508"/>
      <c r="O171" s="20"/>
      <c r="P171" s="20"/>
      <c r="Q171" s="20"/>
    </row>
    <row r="172" spans="1:17" s="8" customFormat="1" ht="215.25" customHeight="1" x14ac:dyDescent="0.5">
      <c r="A172" s="459"/>
      <c r="B172" s="503"/>
      <c r="C172" s="504"/>
      <c r="D172" s="252" t="s">
        <v>22</v>
      </c>
      <c r="E172" s="445">
        <v>0</v>
      </c>
      <c r="F172" s="445">
        <v>0</v>
      </c>
      <c r="G172" s="445">
        <v>0</v>
      </c>
      <c r="H172" s="445">
        <v>0</v>
      </c>
      <c r="I172" s="388">
        <f t="shared" si="36"/>
        <v>0</v>
      </c>
      <c r="J172" s="379">
        <f t="shared" si="32"/>
        <v>0</v>
      </c>
      <c r="K172" s="379">
        <f t="shared" si="33"/>
        <v>0</v>
      </c>
      <c r="L172" s="379">
        <f t="shared" si="35"/>
        <v>0</v>
      </c>
      <c r="M172" s="462"/>
      <c r="N172" s="508"/>
      <c r="O172" s="20"/>
      <c r="P172" s="20"/>
      <c r="Q172" s="20"/>
    </row>
    <row r="173" spans="1:17" s="8" customFormat="1" ht="141.75" customHeight="1" x14ac:dyDescent="0.5">
      <c r="A173" s="459"/>
      <c r="B173" s="503"/>
      <c r="C173" s="504"/>
      <c r="D173" s="253" t="s">
        <v>23</v>
      </c>
      <c r="E173" s="445">
        <v>49679.131099999999</v>
      </c>
      <c r="F173" s="445">
        <v>0</v>
      </c>
      <c r="G173" s="445">
        <v>0</v>
      </c>
      <c r="H173" s="445">
        <v>0</v>
      </c>
      <c r="I173" s="390">
        <f t="shared" si="36"/>
        <v>0</v>
      </c>
      <c r="J173" s="379">
        <f t="shared" si="32"/>
        <v>0</v>
      </c>
      <c r="K173" s="379">
        <f t="shared" si="33"/>
        <v>0</v>
      </c>
      <c r="L173" s="379">
        <f t="shared" si="35"/>
        <v>0</v>
      </c>
      <c r="M173" s="462"/>
      <c r="N173" s="508"/>
      <c r="O173" s="20"/>
      <c r="P173" s="20"/>
      <c r="Q173" s="20"/>
    </row>
    <row r="174" spans="1:17" s="8" customFormat="1" ht="128.25" customHeight="1" x14ac:dyDescent="0.5">
      <c r="A174" s="459"/>
      <c r="B174" s="503"/>
      <c r="C174" s="504"/>
      <c r="D174" s="255" t="s">
        <v>24</v>
      </c>
      <c r="E174" s="393">
        <v>0</v>
      </c>
      <c r="F174" s="393">
        <v>0</v>
      </c>
      <c r="G174" s="393">
        <v>0</v>
      </c>
      <c r="H174" s="393">
        <v>0</v>
      </c>
      <c r="I174" s="388">
        <f t="shared" si="36"/>
        <v>0</v>
      </c>
      <c r="J174" s="379">
        <f t="shared" si="32"/>
        <v>0</v>
      </c>
      <c r="K174" s="379">
        <f t="shared" si="33"/>
        <v>0</v>
      </c>
      <c r="L174" s="379">
        <f t="shared" si="35"/>
        <v>0</v>
      </c>
      <c r="M174" s="462"/>
      <c r="N174" s="508"/>
      <c r="O174" s="20"/>
      <c r="P174" s="20"/>
      <c r="Q174" s="20"/>
    </row>
    <row r="175" spans="1:17" s="8" customFormat="1" ht="210.75" customHeight="1" x14ac:dyDescent="0.5">
      <c r="A175" s="459">
        <v>21</v>
      </c>
      <c r="B175" s="503" t="s">
        <v>54</v>
      </c>
      <c r="C175" s="504">
        <v>14</v>
      </c>
      <c r="D175" s="244" t="s">
        <v>17</v>
      </c>
      <c r="E175" s="145">
        <f>E176+E177+E178+E179+E181</f>
        <v>2046.6</v>
      </c>
      <c r="F175" s="145">
        <f>F176+F177+F178+F179+F181</f>
        <v>192.8</v>
      </c>
      <c r="G175" s="145">
        <f>G176+G177+G178+G179+G181</f>
        <v>1940</v>
      </c>
      <c r="H175" s="145">
        <f>H176+H177+H178+H179+H181</f>
        <v>192.8</v>
      </c>
      <c r="I175" s="389">
        <f t="shared" si="36"/>
        <v>0</v>
      </c>
      <c r="J175" s="145">
        <f t="shared" si="32"/>
        <v>9.9381443298969074</v>
      </c>
      <c r="K175" s="145">
        <f t="shared" si="33"/>
        <v>100</v>
      </c>
      <c r="L175" s="145">
        <f t="shared" si="35"/>
        <v>9.420502296491744</v>
      </c>
      <c r="M175" s="462">
        <v>3</v>
      </c>
      <c r="N175" s="465" t="s">
        <v>55</v>
      </c>
      <c r="O175" s="20"/>
      <c r="P175" s="20"/>
      <c r="Q175" s="20"/>
    </row>
    <row r="176" spans="1:17" s="8" customFormat="1" ht="169.5" customHeight="1" x14ac:dyDescent="0.5">
      <c r="A176" s="459"/>
      <c r="B176" s="503"/>
      <c r="C176" s="504"/>
      <c r="D176" s="248" t="s">
        <v>18</v>
      </c>
      <c r="E176" s="384">
        <v>0</v>
      </c>
      <c r="F176" s="384">
        <v>0</v>
      </c>
      <c r="G176" s="384">
        <v>0</v>
      </c>
      <c r="H176" s="384">
        <v>0</v>
      </c>
      <c r="I176" s="385">
        <f t="shared" si="36"/>
        <v>0</v>
      </c>
      <c r="J176" s="379">
        <f t="shared" ref="J176:J182" si="37">IF(G176=0,0,H176/G176)*100</f>
        <v>0</v>
      </c>
      <c r="K176" s="379">
        <f t="shared" ref="K176:K182" si="38">IF(F176=0,0,H176/F176*100)</f>
        <v>0</v>
      </c>
      <c r="L176" s="379">
        <f t="shared" si="35"/>
        <v>0</v>
      </c>
      <c r="M176" s="462"/>
      <c r="N176" s="466"/>
      <c r="O176" s="20"/>
      <c r="P176" s="20"/>
      <c r="Q176" s="20"/>
    </row>
    <row r="177" spans="1:17" s="8" customFormat="1" ht="154.5" customHeight="1" x14ac:dyDescent="0.5">
      <c r="A177" s="459"/>
      <c r="B177" s="503"/>
      <c r="C177" s="504"/>
      <c r="D177" s="248" t="s">
        <v>19</v>
      </c>
      <c r="E177" s="377">
        <v>106.6</v>
      </c>
      <c r="F177" s="377">
        <v>0</v>
      </c>
      <c r="G177" s="233">
        <v>0</v>
      </c>
      <c r="H177" s="384">
        <v>0</v>
      </c>
      <c r="I177" s="385">
        <v>0</v>
      </c>
      <c r="J177" s="379">
        <f t="shared" si="37"/>
        <v>0</v>
      </c>
      <c r="K177" s="379">
        <f t="shared" si="38"/>
        <v>0</v>
      </c>
      <c r="L177" s="379">
        <f t="shared" si="35"/>
        <v>0</v>
      </c>
      <c r="M177" s="462"/>
      <c r="N177" s="466"/>
      <c r="O177" s="20"/>
      <c r="P177" s="20"/>
      <c r="Q177" s="20"/>
    </row>
    <row r="178" spans="1:17" s="8" customFormat="1" ht="184.5" customHeight="1" x14ac:dyDescent="0.5">
      <c r="A178" s="459"/>
      <c r="B178" s="503"/>
      <c r="C178" s="504"/>
      <c r="D178" s="248" t="s">
        <v>20</v>
      </c>
      <c r="E178" s="377">
        <v>1940</v>
      </c>
      <c r="F178" s="377">
        <v>192.8</v>
      </c>
      <c r="G178" s="233">
        <v>1940</v>
      </c>
      <c r="H178" s="377">
        <v>192.8</v>
      </c>
      <c r="I178" s="385">
        <v>0</v>
      </c>
      <c r="J178" s="379">
        <f t="shared" si="37"/>
        <v>9.9381443298969074</v>
      </c>
      <c r="K178" s="379">
        <f t="shared" si="38"/>
        <v>100</v>
      </c>
      <c r="L178" s="379">
        <f t="shared" si="35"/>
        <v>9.9381443298969074</v>
      </c>
      <c r="M178" s="462"/>
      <c r="N178" s="466"/>
      <c r="O178" s="20"/>
      <c r="P178" s="20"/>
      <c r="Q178" s="20"/>
    </row>
    <row r="179" spans="1:17" s="8" customFormat="1" ht="232.5" customHeight="1" x14ac:dyDescent="0.5">
      <c r="A179" s="459"/>
      <c r="B179" s="503"/>
      <c r="C179" s="504"/>
      <c r="D179" s="252" t="s">
        <v>21</v>
      </c>
      <c r="E179" s="394">
        <v>0</v>
      </c>
      <c r="F179" s="384">
        <v>0</v>
      </c>
      <c r="G179" s="384">
        <v>0</v>
      </c>
      <c r="H179" s="384">
        <v>0</v>
      </c>
      <c r="I179" s="378">
        <f t="shared" si="36"/>
        <v>0</v>
      </c>
      <c r="J179" s="379">
        <f t="shared" si="37"/>
        <v>0</v>
      </c>
      <c r="K179" s="379">
        <f t="shared" si="38"/>
        <v>0</v>
      </c>
      <c r="L179" s="379">
        <f t="shared" si="35"/>
        <v>0</v>
      </c>
      <c r="M179" s="462"/>
      <c r="N179" s="466"/>
      <c r="O179" s="20"/>
      <c r="P179" s="20"/>
      <c r="Q179" s="20"/>
    </row>
    <row r="180" spans="1:17" s="8" customFormat="1" ht="183" customHeight="1" x14ac:dyDescent="0.5">
      <c r="A180" s="459"/>
      <c r="B180" s="503"/>
      <c r="C180" s="504"/>
      <c r="D180" s="252" t="s">
        <v>22</v>
      </c>
      <c r="E180" s="394">
        <v>0</v>
      </c>
      <c r="F180" s="384">
        <v>0</v>
      </c>
      <c r="G180" s="384">
        <v>0</v>
      </c>
      <c r="H180" s="384">
        <v>0</v>
      </c>
      <c r="I180" s="378">
        <f t="shared" si="36"/>
        <v>0</v>
      </c>
      <c r="J180" s="379">
        <f t="shared" si="37"/>
        <v>0</v>
      </c>
      <c r="K180" s="379">
        <f t="shared" si="38"/>
        <v>0</v>
      </c>
      <c r="L180" s="379">
        <f t="shared" si="35"/>
        <v>0</v>
      </c>
      <c r="M180" s="462"/>
      <c r="N180" s="466"/>
      <c r="O180" s="20"/>
      <c r="P180" s="20"/>
      <c r="Q180" s="20"/>
    </row>
    <row r="181" spans="1:17" s="8" customFormat="1" ht="191.25" customHeight="1" x14ac:dyDescent="0.5">
      <c r="A181" s="459"/>
      <c r="B181" s="503"/>
      <c r="C181" s="504"/>
      <c r="D181" s="253" t="s">
        <v>23</v>
      </c>
      <c r="E181" s="392">
        <v>0</v>
      </c>
      <c r="F181" s="384">
        <v>0</v>
      </c>
      <c r="G181" s="384">
        <v>0</v>
      </c>
      <c r="H181" s="384">
        <v>0</v>
      </c>
      <c r="I181" s="378">
        <f t="shared" si="36"/>
        <v>0</v>
      </c>
      <c r="J181" s="379">
        <f t="shared" si="37"/>
        <v>0</v>
      </c>
      <c r="K181" s="379">
        <f t="shared" si="38"/>
        <v>0</v>
      </c>
      <c r="L181" s="379">
        <f t="shared" si="35"/>
        <v>0</v>
      </c>
      <c r="M181" s="462"/>
      <c r="N181" s="466"/>
      <c r="O181" s="20"/>
      <c r="P181" s="20"/>
      <c r="Q181" s="20"/>
    </row>
    <row r="182" spans="1:17" s="8" customFormat="1" ht="173.25" customHeight="1" x14ac:dyDescent="0.5">
      <c r="A182" s="459"/>
      <c r="B182" s="503"/>
      <c r="C182" s="504"/>
      <c r="D182" s="255" t="s">
        <v>24</v>
      </c>
      <c r="E182" s="384">
        <v>0</v>
      </c>
      <c r="F182" s="384">
        <v>0</v>
      </c>
      <c r="G182" s="384">
        <v>0</v>
      </c>
      <c r="H182" s="384">
        <v>0</v>
      </c>
      <c r="I182" s="378">
        <f t="shared" si="36"/>
        <v>0</v>
      </c>
      <c r="J182" s="379">
        <f t="shared" si="37"/>
        <v>0</v>
      </c>
      <c r="K182" s="379">
        <f t="shared" si="38"/>
        <v>0</v>
      </c>
      <c r="L182" s="379">
        <f t="shared" si="35"/>
        <v>0</v>
      </c>
      <c r="M182" s="462"/>
      <c r="N182" s="466"/>
      <c r="O182" s="20"/>
      <c r="P182" s="20"/>
      <c r="Q182" s="20"/>
    </row>
    <row r="183" spans="1:17" s="8" customFormat="1" ht="210.75" customHeight="1" x14ac:dyDescent="0.5">
      <c r="A183" s="459">
        <v>22</v>
      </c>
      <c r="B183" s="503" t="s">
        <v>56</v>
      </c>
      <c r="C183" s="504">
        <v>3</v>
      </c>
      <c r="D183" s="244" t="s">
        <v>17</v>
      </c>
      <c r="E183" s="333">
        <f>E184+E185+E186+E187+E189</f>
        <v>1500</v>
      </c>
      <c r="F183" s="333">
        <f>F184+F185+F186+F187+F189</f>
        <v>0</v>
      </c>
      <c r="G183" s="333">
        <f>G184+G185+G186+G187+G189</f>
        <v>1500</v>
      </c>
      <c r="H183" s="333">
        <f>H184+H185+H186+H187+H189</f>
        <v>0</v>
      </c>
      <c r="I183" s="395">
        <f t="shared" si="36"/>
        <v>0</v>
      </c>
      <c r="J183" s="333">
        <f t="shared" ref="J183" si="39">IF(H183=0, ,H183/G183*100)</f>
        <v>0</v>
      </c>
      <c r="K183" s="333">
        <f t="shared" ref="K183" si="40">IF(H183=0,0,H183/F183*100)</f>
        <v>0</v>
      </c>
      <c r="L183" s="333">
        <f>IF(H183=0,0,H183/E183*100)</f>
        <v>0</v>
      </c>
      <c r="M183" s="462">
        <v>3</v>
      </c>
      <c r="N183" s="465" t="s">
        <v>59</v>
      </c>
      <c r="O183" s="20"/>
      <c r="P183" s="20"/>
      <c r="Q183" s="20"/>
    </row>
    <row r="184" spans="1:17" s="8" customFormat="1" ht="169.5" customHeight="1" x14ac:dyDescent="0.5">
      <c r="A184" s="459"/>
      <c r="B184" s="503"/>
      <c r="C184" s="504"/>
      <c r="D184" s="248" t="s">
        <v>18</v>
      </c>
      <c r="E184" s="396">
        <v>0</v>
      </c>
      <c r="F184" s="396">
        <v>0</v>
      </c>
      <c r="G184" s="396">
        <v>0</v>
      </c>
      <c r="H184" s="396">
        <v>0</v>
      </c>
      <c r="I184" s="400">
        <f t="shared" si="36"/>
        <v>0</v>
      </c>
      <c r="J184" s="397">
        <f t="shared" ref="J184:J190" si="41">IF(G184=0,0,H184/G184)*100</f>
        <v>0</v>
      </c>
      <c r="K184" s="397">
        <f t="shared" ref="K184:K190" si="42">IF(F184=0,0,H184/F184*100)</f>
        <v>0</v>
      </c>
      <c r="L184" s="397">
        <f t="shared" ref="L184:L190" si="43">IF(H184=0,0,H184/E184*100)</f>
        <v>0</v>
      </c>
      <c r="M184" s="462"/>
      <c r="N184" s="466"/>
      <c r="O184" s="20"/>
      <c r="P184" s="20"/>
      <c r="Q184" s="20"/>
    </row>
    <row r="185" spans="1:17" s="8" customFormat="1" ht="154.5" customHeight="1" x14ac:dyDescent="0.5">
      <c r="A185" s="459"/>
      <c r="B185" s="503"/>
      <c r="C185" s="504"/>
      <c r="D185" s="248" t="s">
        <v>19</v>
      </c>
      <c r="E185" s="396">
        <v>0</v>
      </c>
      <c r="F185" s="396">
        <v>0</v>
      </c>
      <c r="G185" s="396">
        <v>0</v>
      </c>
      <c r="H185" s="396">
        <v>0</v>
      </c>
      <c r="I185" s="399">
        <f t="shared" si="36"/>
        <v>0</v>
      </c>
      <c r="J185" s="397">
        <f t="shared" si="41"/>
        <v>0</v>
      </c>
      <c r="K185" s="397">
        <f t="shared" si="42"/>
        <v>0</v>
      </c>
      <c r="L185" s="397">
        <f t="shared" si="43"/>
        <v>0</v>
      </c>
      <c r="M185" s="462"/>
      <c r="N185" s="466"/>
      <c r="O185" s="20"/>
      <c r="P185" s="20"/>
      <c r="Q185" s="20"/>
    </row>
    <row r="186" spans="1:17" s="8" customFormat="1" ht="184.5" customHeight="1" x14ac:dyDescent="0.5">
      <c r="A186" s="459"/>
      <c r="B186" s="503"/>
      <c r="C186" s="504"/>
      <c r="D186" s="248" t="s">
        <v>20</v>
      </c>
      <c r="E186" s="402">
        <v>1500</v>
      </c>
      <c r="F186" s="396">
        <v>0</v>
      </c>
      <c r="G186" s="402">
        <v>1500</v>
      </c>
      <c r="H186" s="396">
        <v>0</v>
      </c>
      <c r="I186" s="399">
        <v>0</v>
      </c>
      <c r="J186" s="397">
        <f t="shared" si="41"/>
        <v>0</v>
      </c>
      <c r="K186" s="397">
        <f t="shared" si="42"/>
        <v>0</v>
      </c>
      <c r="L186" s="397">
        <f t="shared" si="43"/>
        <v>0</v>
      </c>
      <c r="M186" s="462"/>
      <c r="N186" s="466"/>
      <c r="O186" s="20"/>
      <c r="P186" s="20"/>
      <c r="Q186" s="20"/>
    </row>
    <row r="187" spans="1:17" s="8" customFormat="1" ht="236.25" customHeight="1" x14ac:dyDescent="0.5">
      <c r="A187" s="459"/>
      <c r="B187" s="503"/>
      <c r="C187" s="504"/>
      <c r="D187" s="252" t="s">
        <v>21</v>
      </c>
      <c r="E187" s="398">
        <v>0</v>
      </c>
      <c r="F187" s="396">
        <v>0</v>
      </c>
      <c r="G187" s="396">
        <v>0</v>
      </c>
      <c r="H187" s="396">
        <v>0</v>
      </c>
      <c r="I187" s="400">
        <f t="shared" ref="I187:I190" si="44">H187-F187</f>
        <v>0</v>
      </c>
      <c r="J187" s="397">
        <f t="shared" si="41"/>
        <v>0</v>
      </c>
      <c r="K187" s="397">
        <f t="shared" si="42"/>
        <v>0</v>
      </c>
      <c r="L187" s="397">
        <f t="shared" si="43"/>
        <v>0</v>
      </c>
      <c r="M187" s="462"/>
      <c r="N187" s="466"/>
      <c r="O187" s="20"/>
      <c r="P187" s="20"/>
      <c r="Q187" s="20"/>
    </row>
    <row r="188" spans="1:17" s="8" customFormat="1" ht="183" customHeight="1" x14ac:dyDescent="0.5">
      <c r="A188" s="459"/>
      <c r="B188" s="503"/>
      <c r="C188" s="504"/>
      <c r="D188" s="252" t="s">
        <v>22</v>
      </c>
      <c r="E188" s="398">
        <v>0</v>
      </c>
      <c r="F188" s="396">
        <v>0</v>
      </c>
      <c r="G188" s="396">
        <v>0</v>
      </c>
      <c r="H188" s="396">
        <v>0</v>
      </c>
      <c r="I188" s="400">
        <f t="shared" si="44"/>
        <v>0</v>
      </c>
      <c r="J188" s="397">
        <f t="shared" si="41"/>
        <v>0</v>
      </c>
      <c r="K188" s="397">
        <f t="shared" si="42"/>
        <v>0</v>
      </c>
      <c r="L188" s="397">
        <f t="shared" si="43"/>
        <v>0</v>
      </c>
      <c r="M188" s="462"/>
      <c r="N188" s="466"/>
      <c r="O188" s="20"/>
      <c r="P188" s="20"/>
      <c r="Q188" s="20"/>
    </row>
    <row r="189" spans="1:17" s="8" customFormat="1" ht="128.25" customHeight="1" x14ac:dyDescent="0.5">
      <c r="A189" s="459"/>
      <c r="B189" s="503"/>
      <c r="C189" s="504"/>
      <c r="D189" s="253" t="s">
        <v>23</v>
      </c>
      <c r="E189" s="401">
        <v>0</v>
      </c>
      <c r="F189" s="396">
        <v>0</v>
      </c>
      <c r="G189" s="396">
        <v>0</v>
      </c>
      <c r="H189" s="396">
        <v>0</v>
      </c>
      <c r="I189" s="400">
        <f t="shared" si="44"/>
        <v>0</v>
      </c>
      <c r="J189" s="397">
        <f t="shared" si="41"/>
        <v>0</v>
      </c>
      <c r="K189" s="397">
        <f t="shared" si="42"/>
        <v>0</v>
      </c>
      <c r="L189" s="397">
        <f t="shared" si="43"/>
        <v>0</v>
      </c>
      <c r="M189" s="462"/>
      <c r="N189" s="466"/>
      <c r="O189" s="20"/>
      <c r="P189" s="20"/>
      <c r="Q189" s="20"/>
    </row>
    <row r="190" spans="1:17" s="8" customFormat="1" ht="128.25" customHeight="1" x14ac:dyDescent="0.5">
      <c r="A190" s="459"/>
      <c r="B190" s="503"/>
      <c r="C190" s="504"/>
      <c r="D190" s="255" t="s">
        <v>24</v>
      </c>
      <c r="E190" s="396">
        <v>0</v>
      </c>
      <c r="F190" s="396">
        <v>0</v>
      </c>
      <c r="G190" s="396">
        <v>0</v>
      </c>
      <c r="H190" s="396">
        <v>0</v>
      </c>
      <c r="I190" s="400">
        <f t="shared" si="44"/>
        <v>0</v>
      </c>
      <c r="J190" s="397">
        <f t="shared" si="41"/>
        <v>0</v>
      </c>
      <c r="K190" s="397">
        <f t="shared" si="42"/>
        <v>0</v>
      </c>
      <c r="L190" s="397">
        <f t="shared" si="43"/>
        <v>0</v>
      </c>
      <c r="M190" s="462"/>
      <c r="N190" s="46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6"/>
  <sheetViews>
    <sheetView view="pageBreakPreview" topLeftCell="A4" zoomScale="19" zoomScaleNormal="30" zoomScaleSheetLayoutView="19" workbookViewId="0">
      <selection activeCell="E13" sqref="E13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50.140625" style="4" customWidth="1"/>
    <col min="5" max="5" width="93.7109375" style="2" customWidth="1"/>
    <col min="6" max="6" width="87" style="2" customWidth="1"/>
    <col min="7" max="7" width="83.5703125" style="2" customWidth="1"/>
    <col min="8" max="8" width="76.28515625" style="2" customWidth="1"/>
    <col min="9" max="9" width="60.7109375" style="2" customWidth="1"/>
    <col min="10" max="10" width="43.7109375" style="2" customWidth="1"/>
    <col min="11" max="11" width="99.5703125" style="23" customWidth="1"/>
    <col min="12" max="12" width="90.5703125" style="2" customWidth="1"/>
    <col min="13" max="15" width="9.140625" style="2"/>
    <col min="16" max="16" width="102" style="2" customWidth="1"/>
    <col min="17" max="16384" width="9.140625" style="2"/>
  </cols>
  <sheetData>
    <row r="1" spans="1:26" ht="16.5" customHeight="1" x14ac:dyDescent="0.65">
      <c r="K1" s="5"/>
      <c r="L1" s="6"/>
      <c r="M1" s="6"/>
      <c r="N1" s="6"/>
    </row>
    <row r="2" spans="1:26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6"/>
      <c r="M2" s="6"/>
      <c r="N2" s="6"/>
    </row>
    <row r="3" spans="1:26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11"/>
      <c r="L3" s="6"/>
      <c r="M3" s="6"/>
      <c r="N3" s="6"/>
    </row>
    <row r="4" spans="1:26" s="239" customFormat="1" ht="87" customHeight="1" x14ac:dyDescent="0.8">
      <c r="A4" s="492" t="s">
        <v>1</v>
      </c>
      <c r="B4" s="492" t="s">
        <v>2</v>
      </c>
      <c r="C4" s="492" t="s">
        <v>3</v>
      </c>
      <c r="D4" s="492" t="s">
        <v>4</v>
      </c>
      <c r="E4" s="483" t="s">
        <v>83</v>
      </c>
      <c r="F4" s="483"/>
      <c r="G4" s="483"/>
      <c r="H4" s="483"/>
      <c r="I4" s="483"/>
      <c r="J4" s="493" t="s">
        <v>5</v>
      </c>
      <c r="K4" s="492" t="s">
        <v>6</v>
      </c>
      <c r="L4" s="237"/>
      <c r="M4" s="237"/>
      <c r="N4" s="237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239" customFormat="1" ht="301.5" customHeight="1" x14ac:dyDescent="0.8">
      <c r="A5" s="492"/>
      <c r="B5" s="492"/>
      <c r="C5" s="492"/>
      <c r="D5" s="492"/>
      <c r="E5" s="240" t="s">
        <v>72</v>
      </c>
      <c r="F5" s="240" t="s">
        <v>7</v>
      </c>
      <c r="G5" s="240" t="s">
        <v>9</v>
      </c>
      <c r="H5" s="240" t="s">
        <v>10</v>
      </c>
      <c r="I5" s="240" t="s">
        <v>12</v>
      </c>
      <c r="J5" s="493"/>
      <c r="K5" s="492"/>
      <c r="L5" s="237"/>
      <c r="M5" s="237"/>
      <c r="N5" s="237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s="239" customFormat="1" ht="184.5" customHeight="1" x14ac:dyDescent="0.8">
      <c r="A6" s="267">
        <v>1</v>
      </c>
      <c r="B6" s="267">
        <v>2</v>
      </c>
      <c r="C6" s="267">
        <v>3</v>
      </c>
      <c r="D6" s="267">
        <v>4</v>
      </c>
      <c r="E6" s="240">
        <v>5</v>
      </c>
      <c r="F6" s="240">
        <v>6</v>
      </c>
      <c r="G6" s="240">
        <v>8</v>
      </c>
      <c r="H6" s="242" t="s">
        <v>13</v>
      </c>
      <c r="I6" s="242" t="s">
        <v>15</v>
      </c>
      <c r="J6" s="243">
        <v>13</v>
      </c>
      <c r="K6" s="267">
        <v>14</v>
      </c>
      <c r="L6" s="237"/>
      <c r="M6" s="237"/>
      <c r="N6" s="237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1:26" s="247" customFormat="1" ht="154.5" customHeight="1" x14ac:dyDescent="0.5">
      <c r="A7" s="492"/>
      <c r="B7" s="494" t="s">
        <v>66</v>
      </c>
      <c r="C7" s="495">
        <f>C15+C23+C31+C39+C47+C55+C63+C71+C79+C87+C95+C103+C111+C119+C127+C135+C143++C151+C159+C167+C175+183</f>
        <v>325</v>
      </c>
      <c r="D7" s="244" t="s">
        <v>17</v>
      </c>
      <c r="E7" s="132">
        <f>E8+E9+E10+E11+E13</f>
        <v>8455457.6045549996</v>
      </c>
      <c r="F7" s="132">
        <f>F8+F9+F10+F11+F13</f>
        <v>2846118.7586200004</v>
      </c>
      <c r="G7" s="132">
        <f>G8+G9+G10</f>
        <v>2715404.2896900005</v>
      </c>
      <c r="H7" s="168">
        <f>G7-F7</f>
        <v>-130714.46892999997</v>
      </c>
      <c r="I7" s="132">
        <f>IF(G7=0,0,G7/F7*100)</f>
        <v>95.407272850645924</v>
      </c>
      <c r="J7" s="497">
        <f>J15+J23+J31+J39+J47+J55+J63+J71+J79+J87+J95+J103+J111+J119+J127+J135+J143+J151+J159+J167+J175+J183</f>
        <v>150</v>
      </c>
      <c r="K7" s="499" t="s">
        <v>84</v>
      </c>
      <c r="L7" s="245"/>
      <c r="M7" s="245"/>
      <c r="N7" s="245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s="247" customFormat="1" ht="146.25" customHeight="1" x14ac:dyDescent="0.5">
      <c r="A8" s="492"/>
      <c r="B8" s="494"/>
      <c r="C8" s="496"/>
      <c r="D8" s="248" t="s">
        <v>18</v>
      </c>
      <c r="E8" s="372">
        <f>E16+E24+E32+E40+E48+E56+E64+E72+E80+E88+E96+E104+E112+E120+E128+E136+E144+E152+E160+E168+E176+E184</f>
        <v>76743.8</v>
      </c>
      <c r="F8" s="372">
        <f t="shared" ref="F8" si="0">F16+F24+F32+F40+F48+F56+F64+F72+F80+F88+F96+F104+F112+F120+F128+F136+F144+F152+F160+F168+F176+F184</f>
        <v>39222.330969999995</v>
      </c>
      <c r="G8" s="372">
        <f>G16+G24+G32+G40+G48+G56+G64+G72+G80+G88+G96+G104+G112+G120+G128+G136+G144+G152+G160+G168+G176+G184</f>
        <v>35092.309209999999</v>
      </c>
      <c r="H8" s="373">
        <f>G8-F8</f>
        <v>-4130.021759999996</v>
      </c>
      <c r="I8" s="374">
        <f t="shared" ref="I8:I15" si="1">IF(G8=0,0,G8/F8*100)</f>
        <v>89.470228673663158</v>
      </c>
      <c r="J8" s="498"/>
      <c r="K8" s="500"/>
      <c r="L8" s="371"/>
      <c r="M8" s="245"/>
      <c r="N8" s="245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 spans="1:26" s="247" customFormat="1" ht="146.25" customHeight="1" x14ac:dyDescent="0.5">
      <c r="A9" s="492"/>
      <c r="B9" s="494"/>
      <c r="C9" s="496"/>
      <c r="D9" s="248" t="s">
        <v>19</v>
      </c>
      <c r="E9" s="372">
        <f>E17+E25+E33+E41+E49+E57+E65+E73+E81+E89+E97+E105+E113+E121+E129+E137+E145+E153+E161+E169+E177+E185</f>
        <v>3481163</v>
      </c>
      <c r="F9" s="372">
        <f>F17+F25+F33+F41+F49+F57+F65+F73+F81+F89+F97+F105+F113+F121+F129+F137+F145+F153+F161+F169+F177+F185</f>
        <v>1267934.8007700001</v>
      </c>
      <c r="G9" s="372">
        <f>G17+G25+G33+G41+G49+G57+G65+G73+G81+G89+G97+G105+G113+G121+G129+G137+G145+G153+G161+G169+G177+G185</f>
        <v>1271519.4021700004</v>
      </c>
      <c r="H9" s="373">
        <f>G9-F9</f>
        <v>3584.601400000276</v>
      </c>
      <c r="I9" s="374">
        <f t="shared" si="1"/>
        <v>100.28271180803803</v>
      </c>
      <c r="J9" s="498"/>
      <c r="K9" s="500"/>
      <c r="L9" s="370"/>
      <c r="M9" s="245"/>
      <c r="N9" s="245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s="247" customFormat="1" ht="155.25" customHeight="1" x14ac:dyDescent="0.5">
      <c r="A10" s="492"/>
      <c r="B10" s="494"/>
      <c r="C10" s="496"/>
      <c r="D10" s="248" t="s">
        <v>20</v>
      </c>
      <c r="E10" s="372">
        <f>E18+E26+E34+E42+E50+E58+E66+E74+E82+E90+E98+E106+E114+E122+E130+E138+E146+E154+E162+E170+E178+E186</f>
        <v>3552603.1214699997</v>
      </c>
      <c r="F10" s="372">
        <f>F18+F26+F34+F42+F50+F58+F66+F74+F82+F90+F98+F106+F114+F122+F130+F138+F146+F154+F162+F170+F178+F186</f>
        <v>1538961.6268800001</v>
      </c>
      <c r="G10" s="372">
        <f>G18+G26+G34+G42+G50+G58+G66+G74+G82+G90+G98+G106+G114+G122+G130+G138+G146+G154+G162+G170+G178+G186</f>
        <v>1408792.57831</v>
      </c>
      <c r="H10" s="373">
        <f>G10-F10</f>
        <v>-130169.0485700001</v>
      </c>
      <c r="I10" s="374">
        <f t="shared" si="1"/>
        <v>91.541761256653473</v>
      </c>
      <c r="J10" s="498"/>
      <c r="K10" s="500"/>
      <c r="L10" s="245"/>
      <c r="M10" s="245"/>
      <c r="N10" s="245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s="247" customFormat="1" ht="299.25" customHeight="1" x14ac:dyDescent="0.5">
      <c r="A11" s="492"/>
      <c r="B11" s="494"/>
      <c r="C11" s="496"/>
      <c r="D11" s="252" t="s">
        <v>21</v>
      </c>
      <c r="E11" s="372">
        <f>E19+E27+E35+E43+E51+E59+E67+E75+E83+E91+E99+E107+E115+E123+E131+E139+E147+E155+E163+E171+E179+E187</f>
        <v>4221.7</v>
      </c>
      <c r="F11" s="372">
        <f t="shared" ref="F11:G14" si="2">F19+F27+F35+F43+F51+F59+F67+F75+F83+F91+F99+F107+F115+F123+F131+F139+F147+F155+F163+F171+F179+F187</f>
        <v>0</v>
      </c>
      <c r="G11" s="372">
        <f t="shared" si="2"/>
        <v>0</v>
      </c>
      <c r="H11" s="373">
        <f t="shared" ref="H11:H13" si="3">G11-F11</f>
        <v>0</v>
      </c>
      <c r="I11" s="374">
        <f t="shared" si="1"/>
        <v>0</v>
      </c>
      <c r="J11" s="498"/>
      <c r="K11" s="500"/>
      <c r="L11" s="371"/>
      <c r="M11" s="245"/>
      <c r="N11" s="245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6" s="247" customFormat="1" ht="194.25" customHeight="1" x14ac:dyDescent="0.5">
      <c r="A12" s="492"/>
      <c r="B12" s="494"/>
      <c r="C12" s="496"/>
      <c r="D12" s="252" t="s">
        <v>22</v>
      </c>
      <c r="E12" s="372">
        <f>E20+E28+E36+E44+E52+E60+E68+E76+E84+E92+E100+E108+E116+E124+E132+E140+E148+E156+E164+E172+E180+E188</f>
        <v>19734.301579999999</v>
      </c>
      <c r="F12" s="372">
        <f t="shared" si="2"/>
        <v>287.5</v>
      </c>
      <c r="G12" s="372">
        <f t="shared" si="2"/>
        <v>180</v>
      </c>
      <c r="H12" s="373">
        <f t="shared" si="3"/>
        <v>-107.5</v>
      </c>
      <c r="I12" s="374">
        <f t="shared" si="1"/>
        <v>62.608695652173921</v>
      </c>
      <c r="J12" s="498"/>
      <c r="K12" s="500"/>
      <c r="L12" s="371"/>
      <c r="M12" s="245"/>
      <c r="N12" s="245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s="247" customFormat="1" ht="159.75" customHeight="1" x14ac:dyDescent="0.5">
      <c r="A13" s="492"/>
      <c r="B13" s="494"/>
      <c r="C13" s="496"/>
      <c r="D13" s="253" t="s">
        <v>23</v>
      </c>
      <c r="E13" s="375">
        <f>E29+E21+E53+E61+E77+E85+E101+E109+E117+E125+E133+E141+E149+E157+E173</f>
        <v>1340725.983085</v>
      </c>
      <c r="F13" s="372">
        <f t="shared" si="2"/>
        <v>0</v>
      </c>
      <c r="G13" s="372">
        <f t="shared" si="2"/>
        <v>0</v>
      </c>
      <c r="H13" s="373">
        <f t="shared" si="3"/>
        <v>0</v>
      </c>
      <c r="I13" s="374">
        <f t="shared" si="1"/>
        <v>0</v>
      </c>
      <c r="J13" s="498"/>
      <c r="K13" s="500"/>
      <c r="L13" s="245"/>
      <c r="M13" s="245"/>
      <c r="N13" s="245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s="247" customFormat="1" ht="124.5" customHeight="1" x14ac:dyDescent="0.5">
      <c r="A14" s="492"/>
      <c r="B14" s="494"/>
      <c r="C14" s="496"/>
      <c r="D14" s="255" t="s">
        <v>24</v>
      </c>
      <c r="E14" s="372">
        <f>E22+E30+E38+E46+E54+E62+E70+E78+E86+E94+E102+E110+E118+E126+E134+E142+E150+E158+E166+E174+E182+E190</f>
        <v>13000</v>
      </c>
      <c r="F14" s="372">
        <f t="shared" si="2"/>
        <v>0</v>
      </c>
      <c r="G14" s="372">
        <v>0</v>
      </c>
      <c r="H14" s="372">
        <v>0</v>
      </c>
      <c r="I14" s="374">
        <f t="shared" si="1"/>
        <v>0</v>
      </c>
      <c r="J14" s="498"/>
      <c r="K14" s="501"/>
      <c r="L14" s="245"/>
      <c r="M14" s="245"/>
      <c r="N14" s="245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s="8" customFormat="1" ht="192" customHeight="1" x14ac:dyDescent="0.5">
      <c r="A15" s="502">
        <v>1</v>
      </c>
      <c r="B15" s="503" t="s">
        <v>25</v>
      </c>
      <c r="C15" s="504">
        <v>11</v>
      </c>
      <c r="D15" s="244" t="s">
        <v>17</v>
      </c>
      <c r="E15" s="132">
        <f>E16+E17+E18+E21</f>
        <v>2477603.7999999998</v>
      </c>
      <c r="F15" s="132">
        <f t="shared" ref="F15:H15" si="4">F16+F17+F18+F21</f>
        <v>1218962.3999999999</v>
      </c>
      <c r="G15" s="132">
        <f t="shared" si="4"/>
        <v>1188673.2</v>
      </c>
      <c r="H15" s="132">
        <f t="shared" si="4"/>
        <v>-30289.200000000092</v>
      </c>
      <c r="I15" s="146">
        <f t="shared" si="1"/>
        <v>97.515165357028238</v>
      </c>
      <c r="J15" s="493">
        <v>17</v>
      </c>
      <c r="K15" s="478" t="s">
        <v>26</v>
      </c>
      <c r="L15" s="20"/>
      <c r="M15" s="20"/>
      <c r="N15" s="20"/>
    </row>
    <row r="16" spans="1:26" s="8" customFormat="1" ht="172.5" customHeight="1" x14ac:dyDescent="0.5">
      <c r="A16" s="502"/>
      <c r="B16" s="503"/>
      <c r="C16" s="504"/>
      <c r="D16" s="248" t="s">
        <v>18</v>
      </c>
      <c r="E16" s="138">
        <v>51632.4</v>
      </c>
      <c r="F16" s="184">
        <v>33071.699999999997</v>
      </c>
      <c r="G16" s="184">
        <v>29469.1</v>
      </c>
      <c r="H16" s="367">
        <f t="shared" ref="H16:H26" si="5">G16-F16</f>
        <v>-3602.5999999999985</v>
      </c>
      <c r="I16" s="160">
        <f t="shared" ref="I16:I30" si="6">IF(F16=0,0,G16/F16*100)</f>
        <v>89.10669847634081</v>
      </c>
      <c r="J16" s="493"/>
      <c r="K16" s="479"/>
      <c r="L16" s="20"/>
      <c r="M16" s="20"/>
      <c r="N16" s="20"/>
    </row>
    <row r="17" spans="1:14" s="8" customFormat="1" ht="164.25" customHeight="1" x14ac:dyDescent="0.5">
      <c r="A17" s="502"/>
      <c r="B17" s="503"/>
      <c r="C17" s="504"/>
      <c r="D17" s="248" t="s">
        <v>19</v>
      </c>
      <c r="E17" s="138">
        <v>1567688.5</v>
      </c>
      <c r="F17" s="138">
        <v>878230.8</v>
      </c>
      <c r="G17" s="138">
        <v>854862.5</v>
      </c>
      <c r="H17" s="367">
        <f t="shared" si="5"/>
        <v>-23368.300000000047</v>
      </c>
      <c r="I17" s="160">
        <f t="shared" si="6"/>
        <v>97.339161869522215</v>
      </c>
      <c r="J17" s="493"/>
      <c r="K17" s="479"/>
      <c r="L17" s="20"/>
      <c r="M17" s="20"/>
      <c r="N17" s="20"/>
    </row>
    <row r="18" spans="1:14" s="8" customFormat="1" ht="168.75" customHeight="1" x14ac:dyDescent="0.5">
      <c r="A18" s="502"/>
      <c r="B18" s="503"/>
      <c r="C18" s="504"/>
      <c r="D18" s="248" t="s">
        <v>20</v>
      </c>
      <c r="E18" s="138">
        <v>734250.2</v>
      </c>
      <c r="F18" s="138">
        <v>307659.90000000002</v>
      </c>
      <c r="G18" s="138">
        <v>304341.59999999998</v>
      </c>
      <c r="H18" s="367">
        <f t="shared" si="5"/>
        <v>-3318.3000000000466</v>
      </c>
      <c r="I18" s="160">
        <f t="shared" si="6"/>
        <v>98.921438900552189</v>
      </c>
      <c r="J18" s="493"/>
      <c r="K18" s="479"/>
      <c r="L18" s="20"/>
      <c r="M18" s="20"/>
      <c r="N18" s="20"/>
    </row>
    <row r="19" spans="1:14" s="8" customFormat="1" ht="195" customHeight="1" x14ac:dyDescent="0.5">
      <c r="A19" s="502"/>
      <c r="B19" s="503"/>
      <c r="C19" s="504"/>
      <c r="D19" s="252" t="s">
        <v>21</v>
      </c>
      <c r="E19" s="163">
        <v>0</v>
      </c>
      <c r="F19" s="163">
        <v>0</v>
      </c>
      <c r="G19" s="163">
        <v>0</v>
      </c>
      <c r="H19" s="188">
        <f t="shared" si="5"/>
        <v>0</v>
      </c>
      <c r="I19" s="160">
        <f t="shared" si="6"/>
        <v>0</v>
      </c>
      <c r="J19" s="493"/>
      <c r="K19" s="479"/>
      <c r="L19" s="20"/>
      <c r="M19" s="20"/>
      <c r="N19" s="20"/>
    </row>
    <row r="20" spans="1:14" s="8" customFormat="1" ht="159.75" customHeight="1" x14ac:dyDescent="0.5">
      <c r="A20" s="502"/>
      <c r="B20" s="503"/>
      <c r="C20" s="504"/>
      <c r="D20" s="252" t="s">
        <v>22</v>
      </c>
      <c r="E20" s="163">
        <v>0</v>
      </c>
      <c r="F20" s="163">
        <v>0</v>
      </c>
      <c r="G20" s="163">
        <v>0</v>
      </c>
      <c r="H20" s="188">
        <f t="shared" si="5"/>
        <v>0</v>
      </c>
      <c r="I20" s="160">
        <f t="shared" si="6"/>
        <v>0</v>
      </c>
      <c r="J20" s="493"/>
      <c r="K20" s="479"/>
      <c r="L20" s="20"/>
      <c r="M20" s="20"/>
      <c r="N20" s="20"/>
    </row>
    <row r="21" spans="1:14" s="8" customFormat="1" ht="144" customHeight="1" x14ac:dyDescent="0.5">
      <c r="A21" s="502"/>
      <c r="B21" s="503"/>
      <c r="C21" s="504"/>
      <c r="D21" s="253" t="s">
        <v>23</v>
      </c>
      <c r="E21" s="138">
        <v>124032.7</v>
      </c>
      <c r="F21" s="138">
        <v>0</v>
      </c>
      <c r="G21" s="138">
        <v>0</v>
      </c>
      <c r="H21" s="172">
        <f t="shared" si="5"/>
        <v>0</v>
      </c>
      <c r="I21" s="160">
        <f t="shared" si="6"/>
        <v>0</v>
      </c>
      <c r="J21" s="493"/>
      <c r="K21" s="479"/>
      <c r="L21" s="20"/>
      <c r="M21" s="20"/>
      <c r="N21" s="20"/>
    </row>
    <row r="22" spans="1:14" s="8" customFormat="1" ht="124.5" customHeight="1" x14ac:dyDescent="0.5">
      <c r="A22" s="502"/>
      <c r="B22" s="503"/>
      <c r="C22" s="504"/>
      <c r="D22" s="255" t="s">
        <v>24</v>
      </c>
      <c r="E22" s="163">
        <v>0</v>
      </c>
      <c r="F22" s="163">
        <v>0</v>
      </c>
      <c r="G22" s="163">
        <v>0</v>
      </c>
      <c r="H22" s="188">
        <f t="shared" si="5"/>
        <v>0</v>
      </c>
      <c r="I22" s="160">
        <f t="shared" si="6"/>
        <v>0</v>
      </c>
      <c r="J22" s="493"/>
      <c r="K22" s="479"/>
      <c r="L22" s="20"/>
      <c r="M22" s="20"/>
      <c r="N22" s="20"/>
    </row>
    <row r="23" spans="1:14" s="8" customFormat="1" ht="203.25" customHeight="1" x14ac:dyDescent="0.5">
      <c r="A23" s="502">
        <v>2</v>
      </c>
      <c r="B23" s="503" t="s">
        <v>27</v>
      </c>
      <c r="C23" s="504">
        <v>2</v>
      </c>
      <c r="D23" s="244" t="s">
        <v>17</v>
      </c>
      <c r="E23" s="132">
        <f>E24+E25+E26+E29</f>
        <v>1865.684</v>
      </c>
      <c r="F23" s="132">
        <f>F24+F25+F26+F29</f>
        <v>918.1400000000001</v>
      </c>
      <c r="G23" s="132">
        <f>G24+G25+G26+G27</f>
        <v>772.85</v>
      </c>
      <c r="H23" s="209">
        <f t="shared" si="5"/>
        <v>-145.29000000000008</v>
      </c>
      <c r="I23" s="132">
        <f t="shared" si="6"/>
        <v>84.175615919140867</v>
      </c>
      <c r="J23" s="493">
        <v>4</v>
      </c>
      <c r="K23" s="505" t="s">
        <v>64</v>
      </c>
      <c r="L23" s="20"/>
      <c r="M23" s="20"/>
      <c r="N23" s="20"/>
    </row>
    <row r="24" spans="1:14" s="8" customFormat="1" ht="132" customHeight="1" x14ac:dyDescent="0.5">
      <c r="A24" s="502"/>
      <c r="B24" s="503"/>
      <c r="C24" s="504"/>
      <c r="D24" s="248" t="s">
        <v>18</v>
      </c>
      <c r="E24" s="184">
        <v>0</v>
      </c>
      <c r="F24" s="184">
        <v>0</v>
      </c>
      <c r="G24" s="184">
        <v>0</v>
      </c>
      <c r="H24" s="188">
        <f t="shared" si="5"/>
        <v>0</v>
      </c>
      <c r="I24" s="159">
        <f t="shared" si="6"/>
        <v>0</v>
      </c>
      <c r="J24" s="493"/>
      <c r="K24" s="506"/>
      <c r="L24" s="20"/>
      <c r="M24" s="20"/>
      <c r="N24" s="20"/>
    </row>
    <row r="25" spans="1:14" s="8" customFormat="1" ht="132" customHeight="1" x14ac:dyDescent="0.5">
      <c r="A25" s="502"/>
      <c r="B25" s="503"/>
      <c r="C25" s="504"/>
      <c r="D25" s="248" t="s">
        <v>19</v>
      </c>
      <c r="E25" s="184">
        <v>0</v>
      </c>
      <c r="F25" s="184">
        <v>0</v>
      </c>
      <c r="G25" s="184">
        <v>0</v>
      </c>
      <c r="H25" s="188">
        <f t="shared" si="5"/>
        <v>0</v>
      </c>
      <c r="I25" s="159">
        <f t="shared" si="6"/>
        <v>0</v>
      </c>
      <c r="J25" s="493"/>
      <c r="K25" s="506"/>
      <c r="L25" s="20"/>
      <c r="M25" s="20"/>
      <c r="N25" s="20"/>
    </row>
    <row r="26" spans="1:14" s="8" customFormat="1" ht="185.25" customHeight="1" x14ac:dyDescent="0.5">
      <c r="A26" s="502"/>
      <c r="B26" s="503"/>
      <c r="C26" s="504"/>
      <c r="D26" s="248" t="s">
        <v>20</v>
      </c>
      <c r="E26" s="184">
        <v>1078.684</v>
      </c>
      <c r="F26" s="184">
        <v>918.1400000000001</v>
      </c>
      <c r="G26" s="184">
        <v>772.85</v>
      </c>
      <c r="H26" s="210">
        <f t="shared" si="5"/>
        <v>-145.29000000000008</v>
      </c>
      <c r="I26" s="159">
        <f t="shared" si="6"/>
        <v>84.175615919140867</v>
      </c>
      <c r="J26" s="493"/>
      <c r="K26" s="506"/>
      <c r="L26" s="20"/>
      <c r="M26" s="20"/>
      <c r="N26" s="20"/>
    </row>
    <row r="27" spans="1:14" s="8" customFormat="1" ht="248.25" customHeight="1" x14ac:dyDescent="0.5">
      <c r="A27" s="502"/>
      <c r="B27" s="503"/>
      <c r="C27" s="504"/>
      <c r="D27" s="252" t="s">
        <v>21</v>
      </c>
      <c r="E27" s="184">
        <v>0</v>
      </c>
      <c r="F27" s="184">
        <v>0</v>
      </c>
      <c r="G27" s="184">
        <v>0</v>
      </c>
      <c r="H27" s="188">
        <v>0</v>
      </c>
      <c r="I27" s="159">
        <f t="shared" si="6"/>
        <v>0</v>
      </c>
      <c r="J27" s="493"/>
      <c r="K27" s="506"/>
      <c r="L27" s="20"/>
      <c r="M27" s="20"/>
      <c r="N27" s="20"/>
    </row>
    <row r="28" spans="1:14" s="8" customFormat="1" ht="177" customHeight="1" x14ac:dyDescent="0.5">
      <c r="A28" s="502"/>
      <c r="B28" s="503"/>
      <c r="C28" s="504"/>
      <c r="D28" s="252" t="s">
        <v>22</v>
      </c>
      <c r="E28" s="184">
        <v>0</v>
      </c>
      <c r="F28" s="184">
        <v>0</v>
      </c>
      <c r="G28" s="184">
        <v>0</v>
      </c>
      <c r="H28" s="188">
        <v>0</v>
      </c>
      <c r="I28" s="159">
        <f t="shared" si="6"/>
        <v>0</v>
      </c>
      <c r="J28" s="493"/>
      <c r="K28" s="506"/>
      <c r="L28" s="20"/>
      <c r="M28" s="20"/>
      <c r="N28" s="20"/>
    </row>
    <row r="29" spans="1:14" s="8" customFormat="1" ht="132" customHeight="1" x14ac:dyDescent="0.5">
      <c r="A29" s="502"/>
      <c r="B29" s="503"/>
      <c r="C29" s="504"/>
      <c r="D29" s="253" t="s">
        <v>23</v>
      </c>
      <c r="E29" s="184">
        <v>787</v>
      </c>
      <c r="F29" s="184">
        <v>0</v>
      </c>
      <c r="G29" s="184">
        <v>0</v>
      </c>
      <c r="H29" s="188">
        <v>0</v>
      </c>
      <c r="I29" s="159">
        <f t="shared" si="6"/>
        <v>0</v>
      </c>
      <c r="J29" s="493"/>
      <c r="K29" s="506"/>
      <c r="L29" s="20"/>
      <c r="M29" s="20"/>
      <c r="N29" s="20"/>
    </row>
    <row r="30" spans="1:14" s="8" customFormat="1" ht="132" customHeight="1" x14ac:dyDescent="0.5">
      <c r="A30" s="502"/>
      <c r="B30" s="503"/>
      <c r="C30" s="504"/>
      <c r="D30" s="255" t="s">
        <v>24</v>
      </c>
      <c r="E30" s="134">
        <v>0</v>
      </c>
      <c r="F30" s="134">
        <v>0</v>
      </c>
      <c r="G30" s="134">
        <v>0</v>
      </c>
      <c r="H30" s="188">
        <f t="shared" ref="H30:H58" si="7">G30-F30</f>
        <v>0</v>
      </c>
      <c r="I30" s="159">
        <f t="shared" si="6"/>
        <v>0</v>
      </c>
      <c r="J30" s="493"/>
      <c r="K30" s="506"/>
      <c r="L30" s="20"/>
      <c r="M30" s="20"/>
      <c r="N30" s="20"/>
    </row>
    <row r="31" spans="1:14" s="8" customFormat="1" ht="188.25" customHeight="1" x14ac:dyDescent="0.5">
      <c r="A31" s="502">
        <v>3</v>
      </c>
      <c r="B31" s="503" t="s">
        <v>28</v>
      </c>
      <c r="C31" s="504">
        <v>9</v>
      </c>
      <c r="D31" s="244" t="s">
        <v>17</v>
      </c>
      <c r="E31" s="132">
        <f>E32+E33+E34+E35+E36+E37</f>
        <v>913691.5</v>
      </c>
      <c r="F31" s="132">
        <f t="shared" ref="F31:H31" si="8">F32+F33+F34+F35+F36+F37</f>
        <v>245007.03</v>
      </c>
      <c r="G31" s="132">
        <f t="shared" si="8"/>
        <v>187978</v>
      </c>
      <c r="H31" s="132">
        <f t="shared" si="8"/>
        <v>-57029.029999999984</v>
      </c>
      <c r="I31" s="132">
        <f t="shared" ref="I31:I40" si="9">IF(G31=0,0,G31/F31*100)</f>
        <v>76.723512790632981</v>
      </c>
      <c r="J31" s="493">
        <v>6</v>
      </c>
      <c r="K31" s="507" t="s">
        <v>29</v>
      </c>
      <c r="L31" s="20"/>
      <c r="M31" s="20"/>
      <c r="N31" s="20"/>
    </row>
    <row r="32" spans="1:14" s="8" customFormat="1" ht="171.75" customHeight="1" x14ac:dyDescent="0.5">
      <c r="A32" s="502"/>
      <c r="B32" s="503"/>
      <c r="C32" s="504"/>
      <c r="D32" s="248" t="s">
        <v>18</v>
      </c>
      <c r="E32" s="183">
        <v>0</v>
      </c>
      <c r="F32" s="183">
        <v>0</v>
      </c>
      <c r="G32" s="183">
        <v>0</v>
      </c>
      <c r="H32" s="140">
        <f t="shared" si="7"/>
        <v>0</v>
      </c>
      <c r="I32" s="136">
        <f t="shared" si="9"/>
        <v>0</v>
      </c>
      <c r="J32" s="493"/>
      <c r="K32" s="508"/>
      <c r="L32" s="20"/>
      <c r="M32" s="20"/>
      <c r="N32" s="20"/>
    </row>
    <row r="33" spans="1:14" s="8" customFormat="1" ht="186.75" customHeight="1" x14ac:dyDescent="0.5">
      <c r="A33" s="502"/>
      <c r="B33" s="503"/>
      <c r="C33" s="504"/>
      <c r="D33" s="248" t="s">
        <v>19</v>
      </c>
      <c r="E33" s="208">
        <v>753.9</v>
      </c>
      <c r="F33" s="208">
        <v>365.67</v>
      </c>
      <c r="G33" s="208">
        <v>72.78</v>
      </c>
      <c r="H33" s="164">
        <f t="shared" si="7"/>
        <v>-292.89</v>
      </c>
      <c r="I33" s="136">
        <f>IF(G33=0,0,G33/F33*100)</f>
        <v>19.903191402083845</v>
      </c>
      <c r="J33" s="493"/>
      <c r="K33" s="508"/>
      <c r="L33" s="20"/>
      <c r="M33" s="20"/>
      <c r="N33" s="20"/>
    </row>
    <row r="34" spans="1:14" s="8" customFormat="1" ht="174" customHeight="1" x14ac:dyDescent="0.5">
      <c r="A34" s="502"/>
      <c r="B34" s="503"/>
      <c r="C34" s="504"/>
      <c r="D34" s="248" t="s">
        <v>20</v>
      </c>
      <c r="E34" s="208">
        <v>660753.54</v>
      </c>
      <c r="F34" s="208">
        <v>244641.36</v>
      </c>
      <c r="G34" s="208">
        <v>187905.22</v>
      </c>
      <c r="H34" s="164">
        <f t="shared" si="7"/>
        <v>-56736.139999999985</v>
      </c>
      <c r="I34" s="136">
        <f t="shared" si="9"/>
        <v>76.808443183932596</v>
      </c>
      <c r="J34" s="493"/>
      <c r="K34" s="508"/>
      <c r="L34" s="20"/>
      <c r="M34" s="20"/>
      <c r="N34" s="20"/>
    </row>
    <row r="35" spans="1:14" s="8" customFormat="1" ht="246" customHeight="1" x14ac:dyDescent="0.5">
      <c r="A35" s="502"/>
      <c r="B35" s="503"/>
      <c r="C35" s="504"/>
      <c r="D35" s="252" t="s">
        <v>21</v>
      </c>
      <c r="E35" s="183">
        <v>0</v>
      </c>
      <c r="F35" s="183">
        <v>0</v>
      </c>
      <c r="G35" s="183">
        <v>0</v>
      </c>
      <c r="H35" s="135">
        <f t="shared" si="7"/>
        <v>0</v>
      </c>
      <c r="I35" s="136">
        <f t="shared" si="9"/>
        <v>0</v>
      </c>
      <c r="J35" s="493"/>
      <c r="K35" s="508"/>
      <c r="L35" s="20"/>
      <c r="M35" s="20"/>
      <c r="N35" s="20"/>
    </row>
    <row r="36" spans="1:14" s="8" customFormat="1" ht="171.75" customHeight="1" x14ac:dyDescent="0.5">
      <c r="A36" s="502"/>
      <c r="B36" s="503"/>
      <c r="C36" s="504"/>
      <c r="D36" s="252" t="s">
        <v>22</v>
      </c>
      <c r="E36" s="183">
        <v>0</v>
      </c>
      <c r="F36" s="183">
        <v>0</v>
      </c>
      <c r="G36" s="183">
        <v>0</v>
      </c>
      <c r="H36" s="135">
        <f t="shared" si="7"/>
        <v>0</v>
      </c>
      <c r="I36" s="136">
        <f t="shared" si="9"/>
        <v>0</v>
      </c>
      <c r="J36" s="493"/>
      <c r="K36" s="508"/>
      <c r="L36" s="20"/>
      <c r="M36" s="20"/>
      <c r="N36" s="20"/>
    </row>
    <row r="37" spans="1:14" s="8" customFormat="1" ht="132" customHeight="1" x14ac:dyDescent="0.5">
      <c r="A37" s="502"/>
      <c r="B37" s="503"/>
      <c r="C37" s="504"/>
      <c r="D37" s="253" t="s">
        <v>23</v>
      </c>
      <c r="E37" s="183">
        <v>252184.06</v>
      </c>
      <c r="F37" s="183">
        <v>0</v>
      </c>
      <c r="G37" s="183">
        <v>0</v>
      </c>
      <c r="H37" s="140">
        <f t="shared" si="7"/>
        <v>0</v>
      </c>
      <c r="I37" s="136">
        <f t="shared" si="9"/>
        <v>0</v>
      </c>
      <c r="J37" s="493"/>
      <c r="K37" s="508"/>
      <c r="L37" s="20"/>
      <c r="M37" s="20"/>
      <c r="N37" s="20"/>
    </row>
    <row r="38" spans="1:14" s="8" customFormat="1" ht="132" customHeight="1" x14ac:dyDescent="0.5">
      <c r="A38" s="502"/>
      <c r="B38" s="503"/>
      <c r="C38" s="504"/>
      <c r="D38" s="255" t="s">
        <v>24</v>
      </c>
      <c r="E38" s="183">
        <v>0</v>
      </c>
      <c r="F38" s="183">
        <v>0</v>
      </c>
      <c r="G38" s="183">
        <v>0</v>
      </c>
      <c r="H38" s="135">
        <f t="shared" si="7"/>
        <v>0</v>
      </c>
      <c r="I38" s="136">
        <f t="shared" si="9"/>
        <v>0</v>
      </c>
      <c r="J38" s="493"/>
      <c r="K38" s="508"/>
      <c r="L38" s="20"/>
      <c r="M38" s="20"/>
      <c r="N38" s="20"/>
    </row>
    <row r="39" spans="1:14" s="8" customFormat="1" ht="188.25" customHeight="1" x14ac:dyDescent="0.5">
      <c r="A39" s="459">
        <v>4</v>
      </c>
      <c r="B39" s="503" t="s">
        <v>81</v>
      </c>
      <c r="C39" s="504">
        <v>5</v>
      </c>
      <c r="D39" s="244" t="s">
        <v>17</v>
      </c>
      <c r="E39" s="200">
        <v>7789.6970000000001</v>
      </c>
      <c r="F39" s="200">
        <v>5344.8</v>
      </c>
      <c r="G39" s="200">
        <v>4330.5</v>
      </c>
      <c r="H39" s="168">
        <f t="shared" si="7"/>
        <v>-1014.3000000000002</v>
      </c>
      <c r="I39" s="132">
        <f t="shared" si="9"/>
        <v>81.022676246070944</v>
      </c>
      <c r="J39" s="493">
        <v>4</v>
      </c>
      <c r="K39" s="507" t="s">
        <v>31</v>
      </c>
      <c r="L39" s="20"/>
      <c r="M39" s="20"/>
      <c r="N39" s="20"/>
    </row>
    <row r="40" spans="1:14" s="8" customFormat="1" ht="162.75" customHeight="1" x14ac:dyDescent="0.5">
      <c r="A40" s="459"/>
      <c r="B40" s="503"/>
      <c r="C40" s="504"/>
      <c r="D40" s="248" t="s">
        <v>18</v>
      </c>
      <c r="E40" s="202">
        <v>0</v>
      </c>
      <c r="F40" s="203">
        <v>0</v>
      </c>
      <c r="G40" s="202">
        <v>0</v>
      </c>
      <c r="H40" s="135">
        <f t="shared" si="7"/>
        <v>0</v>
      </c>
      <c r="I40" s="136">
        <f t="shared" si="9"/>
        <v>0</v>
      </c>
      <c r="J40" s="493"/>
      <c r="K40" s="508"/>
      <c r="L40" s="20"/>
      <c r="M40" s="20"/>
      <c r="N40" s="20"/>
    </row>
    <row r="41" spans="1:14" s="8" customFormat="1" ht="167.25" customHeight="1" x14ac:dyDescent="0.5">
      <c r="A41" s="459"/>
      <c r="B41" s="503"/>
      <c r="C41" s="504"/>
      <c r="D41" s="248" t="s">
        <v>19</v>
      </c>
      <c r="E41" s="202">
        <v>0</v>
      </c>
      <c r="F41" s="203">
        <v>0</v>
      </c>
      <c r="G41" s="203">
        <v>0</v>
      </c>
      <c r="H41" s="135">
        <f t="shared" si="7"/>
        <v>0</v>
      </c>
      <c r="I41" s="136">
        <v>0</v>
      </c>
      <c r="J41" s="493"/>
      <c r="K41" s="508"/>
      <c r="L41" s="20"/>
      <c r="M41" s="20"/>
      <c r="N41" s="20"/>
    </row>
    <row r="42" spans="1:14" s="8" customFormat="1" ht="185.25" customHeight="1" x14ac:dyDescent="0.5">
      <c r="A42" s="459"/>
      <c r="B42" s="503"/>
      <c r="C42" s="504"/>
      <c r="D42" s="248" t="s">
        <v>20</v>
      </c>
      <c r="E42" s="204">
        <v>7789.6970000000001</v>
      </c>
      <c r="F42" s="205">
        <v>5344.8</v>
      </c>
      <c r="G42" s="207">
        <v>4330.5</v>
      </c>
      <c r="H42" s="197">
        <f t="shared" si="7"/>
        <v>-1014.3000000000002</v>
      </c>
      <c r="I42" s="136">
        <f t="shared" ref="I42:I55" si="10">IF(G42=0,0,G42/F42*100)</f>
        <v>81.022676246070944</v>
      </c>
      <c r="J42" s="493"/>
      <c r="K42" s="508"/>
      <c r="L42" s="20"/>
      <c r="M42" s="20"/>
      <c r="N42" s="20"/>
    </row>
    <row r="43" spans="1:14" s="8" customFormat="1" ht="232.5" customHeight="1" x14ac:dyDescent="0.5">
      <c r="A43" s="459"/>
      <c r="B43" s="503"/>
      <c r="C43" s="504"/>
      <c r="D43" s="252" t="s">
        <v>21</v>
      </c>
      <c r="E43" s="134">
        <v>0</v>
      </c>
      <c r="F43" s="134">
        <v>0</v>
      </c>
      <c r="G43" s="134">
        <v>0</v>
      </c>
      <c r="H43" s="135">
        <f t="shared" si="7"/>
        <v>0</v>
      </c>
      <c r="I43" s="136">
        <f t="shared" si="10"/>
        <v>0</v>
      </c>
      <c r="J43" s="493"/>
      <c r="K43" s="508"/>
      <c r="L43" s="20"/>
      <c r="M43" s="20"/>
      <c r="N43" s="20"/>
    </row>
    <row r="44" spans="1:14" s="8" customFormat="1" ht="169.5" customHeight="1" x14ac:dyDescent="0.5">
      <c r="A44" s="459"/>
      <c r="B44" s="503"/>
      <c r="C44" s="504"/>
      <c r="D44" s="252" t="s">
        <v>22</v>
      </c>
      <c r="E44" s="134">
        <v>0</v>
      </c>
      <c r="F44" s="134">
        <v>0</v>
      </c>
      <c r="G44" s="134">
        <v>0</v>
      </c>
      <c r="H44" s="135">
        <f t="shared" si="7"/>
        <v>0</v>
      </c>
      <c r="I44" s="136">
        <f t="shared" si="10"/>
        <v>0</v>
      </c>
      <c r="J44" s="493"/>
      <c r="K44" s="508"/>
      <c r="L44" s="20"/>
      <c r="M44" s="20"/>
      <c r="N44" s="20"/>
    </row>
    <row r="45" spans="1:14" s="8" customFormat="1" ht="132" customHeight="1" x14ac:dyDescent="0.5">
      <c r="A45" s="459"/>
      <c r="B45" s="503"/>
      <c r="C45" s="504"/>
      <c r="D45" s="253" t="s">
        <v>23</v>
      </c>
      <c r="E45" s="134">
        <v>0</v>
      </c>
      <c r="F45" s="134">
        <v>0</v>
      </c>
      <c r="G45" s="134">
        <v>0</v>
      </c>
      <c r="H45" s="140">
        <f t="shared" si="7"/>
        <v>0</v>
      </c>
      <c r="I45" s="136">
        <f t="shared" si="10"/>
        <v>0</v>
      </c>
      <c r="J45" s="493"/>
      <c r="K45" s="508"/>
      <c r="L45" s="20"/>
      <c r="M45" s="20"/>
      <c r="N45" s="20"/>
    </row>
    <row r="46" spans="1:14" s="8" customFormat="1" ht="132" customHeight="1" x14ac:dyDescent="0.5">
      <c r="A46" s="459"/>
      <c r="B46" s="503"/>
      <c r="C46" s="504"/>
      <c r="D46" s="255" t="s">
        <v>24</v>
      </c>
      <c r="E46" s="134">
        <v>0</v>
      </c>
      <c r="F46" s="134">
        <v>0</v>
      </c>
      <c r="G46" s="134">
        <v>0</v>
      </c>
      <c r="H46" s="135">
        <f t="shared" si="7"/>
        <v>0</v>
      </c>
      <c r="I46" s="136">
        <f t="shared" si="10"/>
        <v>0</v>
      </c>
      <c r="J46" s="493"/>
      <c r="K46" s="508"/>
      <c r="L46" s="20"/>
      <c r="M46" s="20"/>
      <c r="N46" s="20"/>
    </row>
    <row r="47" spans="1:14" s="8" customFormat="1" ht="188.25" customHeight="1" x14ac:dyDescent="0.5">
      <c r="A47" s="459">
        <v>5</v>
      </c>
      <c r="B47" s="503" t="s">
        <v>32</v>
      </c>
      <c r="C47" s="504">
        <v>12</v>
      </c>
      <c r="D47" s="244" t="s">
        <v>17</v>
      </c>
      <c r="E47" s="232">
        <f>E48+E49+E50+E51+E53</f>
        <v>515047.44999999995</v>
      </c>
      <c r="F47" s="232">
        <f t="shared" ref="F47:I47" si="11">F48+F49+F50+F51+F53</f>
        <v>133990.59</v>
      </c>
      <c r="G47" s="232">
        <f t="shared" si="11"/>
        <v>93175.679999999993</v>
      </c>
      <c r="H47" s="232">
        <f t="shared" si="11"/>
        <v>-40814.910000000003</v>
      </c>
      <c r="I47" s="232">
        <f t="shared" si="11"/>
        <v>69.538972848764971</v>
      </c>
      <c r="J47" s="493">
        <v>9</v>
      </c>
      <c r="K47" s="478" t="s">
        <v>68</v>
      </c>
      <c r="L47" s="20"/>
      <c r="M47" s="20"/>
      <c r="N47" s="20"/>
    </row>
    <row r="48" spans="1:14" s="8" customFormat="1" ht="132" customHeight="1" x14ac:dyDescent="0.5">
      <c r="A48" s="459"/>
      <c r="B48" s="503"/>
      <c r="C48" s="504"/>
      <c r="D48" s="248" t="s">
        <v>18</v>
      </c>
      <c r="E48" s="233">
        <v>0</v>
      </c>
      <c r="F48" s="233">
        <v>0</v>
      </c>
      <c r="G48" s="233">
        <v>0</v>
      </c>
      <c r="H48" s="143">
        <f t="shared" si="7"/>
        <v>0</v>
      </c>
      <c r="I48" s="136">
        <f t="shared" si="10"/>
        <v>0</v>
      </c>
      <c r="J48" s="493"/>
      <c r="K48" s="479"/>
      <c r="L48" s="20"/>
      <c r="M48" s="20"/>
      <c r="N48" s="20"/>
    </row>
    <row r="49" spans="1:14" s="8" customFormat="1" ht="193.5" customHeight="1" x14ac:dyDescent="0.5">
      <c r="A49" s="459"/>
      <c r="B49" s="503"/>
      <c r="C49" s="504"/>
      <c r="D49" s="248" t="s">
        <v>19</v>
      </c>
      <c r="E49" s="228">
        <v>1268.0999999999999</v>
      </c>
      <c r="F49" s="228">
        <v>0</v>
      </c>
      <c r="G49" s="228">
        <v>0</v>
      </c>
      <c r="H49" s="143">
        <f t="shared" si="7"/>
        <v>0</v>
      </c>
      <c r="I49" s="136">
        <f t="shared" si="10"/>
        <v>0</v>
      </c>
      <c r="J49" s="493"/>
      <c r="K49" s="479"/>
      <c r="L49" s="20"/>
      <c r="M49" s="20"/>
      <c r="N49" s="20"/>
    </row>
    <row r="50" spans="1:14" s="8" customFormat="1" ht="193.5" customHeight="1" x14ac:dyDescent="0.5">
      <c r="A50" s="459"/>
      <c r="B50" s="503"/>
      <c r="C50" s="504"/>
      <c r="D50" s="248" t="s">
        <v>20</v>
      </c>
      <c r="E50" s="228">
        <v>281109.2</v>
      </c>
      <c r="F50" s="228">
        <v>133990.59</v>
      </c>
      <c r="G50" s="228">
        <v>93175.679999999993</v>
      </c>
      <c r="H50" s="197">
        <f t="shared" si="7"/>
        <v>-40814.910000000003</v>
      </c>
      <c r="I50" s="136">
        <f t="shared" si="10"/>
        <v>69.538972848764971</v>
      </c>
      <c r="J50" s="493"/>
      <c r="K50" s="479"/>
      <c r="L50" s="20"/>
      <c r="M50" s="20"/>
      <c r="N50" s="20"/>
    </row>
    <row r="51" spans="1:14" s="8" customFormat="1" ht="261.75" customHeight="1" x14ac:dyDescent="0.5">
      <c r="A51" s="459"/>
      <c r="B51" s="503"/>
      <c r="C51" s="504"/>
      <c r="D51" s="252" t="s">
        <v>21</v>
      </c>
      <c r="E51" s="233">
        <v>0</v>
      </c>
      <c r="F51" s="233">
        <v>0</v>
      </c>
      <c r="G51" s="233">
        <v>0</v>
      </c>
      <c r="H51" s="143">
        <f t="shared" si="7"/>
        <v>0</v>
      </c>
      <c r="I51" s="159">
        <f t="shared" si="10"/>
        <v>0</v>
      </c>
      <c r="J51" s="493"/>
      <c r="K51" s="479"/>
      <c r="L51" s="20"/>
      <c r="M51" s="20"/>
      <c r="N51" s="20"/>
    </row>
    <row r="52" spans="1:14" s="8" customFormat="1" ht="162.75" customHeight="1" x14ac:dyDescent="0.5">
      <c r="A52" s="459"/>
      <c r="B52" s="503"/>
      <c r="C52" s="504"/>
      <c r="D52" s="252" t="s">
        <v>22</v>
      </c>
      <c r="E52" s="233">
        <v>0</v>
      </c>
      <c r="F52" s="233">
        <v>0</v>
      </c>
      <c r="G52" s="233">
        <v>0</v>
      </c>
      <c r="H52" s="143">
        <f t="shared" si="7"/>
        <v>0</v>
      </c>
      <c r="I52" s="159">
        <f t="shared" si="10"/>
        <v>0</v>
      </c>
      <c r="J52" s="493"/>
      <c r="K52" s="479"/>
      <c r="L52" s="20"/>
      <c r="M52" s="20"/>
      <c r="N52" s="20"/>
    </row>
    <row r="53" spans="1:14" s="8" customFormat="1" ht="132" customHeight="1" x14ac:dyDescent="0.5">
      <c r="A53" s="459"/>
      <c r="B53" s="503"/>
      <c r="C53" s="504"/>
      <c r="D53" s="253" t="s">
        <v>23</v>
      </c>
      <c r="E53" s="233">
        <v>232670.15</v>
      </c>
      <c r="F53" s="233">
        <v>0</v>
      </c>
      <c r="G53" s="233">
        <v>0</v>
      </c>
      <c r="H53" s="140">
        <f t="shared" si="7"/>
        <v>0</v>
      </c>
      <c r="I53" s="159">
        <f t="shared" si="10"/>
        <v>0</v>
      </c>
      <c r="J53" s="493"/>
      <c r="K53" s="479"/>
      <c r="L53" s="20"/>
      <c r="M53" s="20"/>
      <c r="N53" s="20"/>
    </row>
    <row r="54" spans="1:14" s="8" customFormat="1" ht="132" customHeight="1" x14ac:dyDescent="0.5">
      <c r="A54" s="459"/>
      <c r="B54" s="503"/>
      <c r="C54" s="504"/>
      <c r="D54" s="255" t="s">
        <v>24</v>
      </c>
      <c r="E54" s="147">
        <v>0</v>
      </c>
      <c r="F54" s="147">
        <v>0</v>
      </c>
      <c r="G54" s="147">
        <v>0</v>
      </c>
      <c r="H54" s="143">
        <f t="shared" si="7"/>
        <v>0</v>
      </c>
      <c r="I54" s="136">
        <f t="shared" si="10"/>
        <v>0</v>
      </c>
      <c r="J54" s="493"/>
      <c r="K54" s="479"/>
      <c r="L54" s="20"/>
      <c r="M54" s="20"/>
      <c r="N54" s="20"/>
    </row>
    <row r="55" spans="1:14" s="8" customFormat="1" ht="193.5" customHeight="1" x14ac:dyDescent="0.5">
      <c r="A55" s="459">
        <v>6</v>
      </c>
      <c r="B55" s="503" t="s">
        <v>33</v>
      </c>
      <c r="C55" s="504">
        <v>9</v>
      </c>
      <c r="D55" s="244" t="s">
        <v>17</v>
      </c>
      <c r="E55" s="132">
        <f>E56+E57+E58+E59+E61</f>
        <v>166686.11664000002</v>
      </c>
      <c r="F55" s="132">
        <f>F56+F57+F58+F59+F61</f>
        <v>70969.623999999996</v>
      </c>
      <c r="G55" s="132">
        <f>G56+G57+G58+G59</f>
        <v>77319.356339999998</v>
      </c>
      <c r="H55" s="132">
        <f>H56+H57+H58</f>
        <v>6349.7323400000005</v>
      </c>
      <c r="I55" s="132">
        <f t="shared" si="10"/>
        <v>108.94711283802208</v>
      </c>
      <c r="J55" s="493">
        <v>11</v>
      </c>
      <c r="K55" s="478" t="s">
        <v>34</v>
      </c>
      <c r="L55" s="20"/>
      <c r="M55" s="20"/>
      <c r="N55" s="20"/>
    </row>
    <row r="56" spans="1:14" s="8" customFormat="1" ht="171" customHeight="1" x14ac:dyDescent="0.5">
      <c r="A56" s="459"/>
      <c r="B56" s="503"/>
      <c r="C56" s="504"/>
      <c r="D56" s="248" t="s">
        <v>18</v>
      </c>
      <c r="E56" s="256">
        <v>1047.5999999999999</v>
      </c>
      <c r="F56" s="147">
        <v>0</v>
      </c>
      <c r="G56" s="147">
        <v>1047.5999999999999</v>
      </c>
      <c r="H56" s="143">
        <f t="shared" si="7"/>
        <v>1047.5999999999999</v>
      </c>
      <c r="I56" s="136">
        <v>0</v>
      </c>
      <c r="J56" s="493"/>
      <c r="K56" s="479"/>
      <c r="L56" s="20"/>
      <c r="M56" s="20"/>
      <c r="N56" s="20"/>
    </row>
    <row r="57" spans="1:14" s="8" customFormat="1" ht="171" customHeight="1" x14ac:dyDescent="0.5">
      <c r="A57" s="459"/>
      <c r="B57" s="503"/>
      <c r="C57" s="504"/>
      <c r="D57" s="248" t="s">
        <v>19</v>
      </c>
      <c r="E57" s="257">
        <v>59187.299999999996</v>
      </c>
      <c r="F57" s="257">
        <v>42185.85</v>
      </c>
      <c r="G57" s="257">
        <v>50095.128489999996</v>
      </c>
      <c r="H57" s="143">
        <f t="shared" si="7"/>
        <v>7909.278489999997</v>
      </c>
      <c r="I57" s="136">
        <f t="shared" ref="I57:I66" si="12">IF(G57=0,0,G57/F57*100)</f>
        <v>118.74865266434122</v>
      </c>
      <c r="J57" s="493"/>
      <c r="K57" s="479"/>
      <c r="L57" s="20"/>
      <c r="M57" s="20"/>
      <c r="N57" s="20"/>
    </row>
    <row r="58" spans="1:14" s="8" customFormat="1" ht="157.5" customHeight="1" x14ac:dyDescent="0.5">
      <c r="A58" s="459"/>
      <c r="B58" s="503"/>
      <c r="C58" s="504"/>
      <c r="D58" s="248" t="s">
        <v>20</v>
      </c>
      <c r="E58" s="257">
        <v>52898.916640000003</v>
      </c>
      <c r="F58" s="257">
        <v>28783.773999999998</v>
      </c>
      <c r="G58" s="257">
        <v>26176.627850000001</v>
      </c>
      <c r="H58" s="143">
        <f t="shared" si="7"/>
        <v>-2607.1461499999969</v>
      </c>
      <c r="I58" s="136">
        <f t="shared" si="12"/>
        <v>90.942306071469304</v>
      </c>
      <c r="J58" s="493"/>
      <c r="K58" s="479"/>
      <c r="L58" s="20"/>
      <c r="M58" s="20"/>
      <c r="N58" s="20"/>
    </row>
    <row r="59" spans="1:14" s="8" customFormat="1" ht="225.75" customHeight="1" x14ac:dyDescent="0.5">
      <c r="A59" s="459"/>
      <c r="B59" s="503"/>
      <c r="C59" s="504"/>
      <c r="D59" s="252" t="s">
        <v>21</v>
      </c>
      <c r="E59" s="147">
        <v>0</v>
      </c>
      <c r="F59" s="147">
        <v>0</v>
      </c>
      <c r="G59" s="147">
        <v>0</v>
      </c>
      <c r="H59" s="135">
        <v>0</v>
      </c>
      <c r="I59" s="136">
        <f t="shared" si="12"/>
        <v>0</v>
      </c>
      <c r="J59" s="493"/>
      <c r="K59" s="479"/>
      <c r="L59" s="20"/>
      <c r="M59" s="20"/>
      <c r="N59" s="20"/>
    </row>
    <row r="60" spans="1:14" s="8" customFormat="1" ht="178.5" customHeight="1" x14ac:dyDescent="0.5">
      <c r="A60" s="459"/>
      <c r="B60" s="503"/>
      <c r="C60" s="504"/>
      <c r="D60" s="252" t="s">
        <v>22</v>
      </c>
      <c r="E60" s="147">
        <v>0</v>
      </c>
      <c r="F60" s="147">
        <v>0</v>
      </c>
      <c r="G60" s="147">
        <v>0</v>
      </c>
      <c r="H60" s="135">
        <v>0</v>
      </c>
      <c r="I60" s="136">
        <f t="shared" si="12"/>
        <v>0</v>
      </c>
      <c r="J60" s="493"/>
      <c r="K60" s="479"/>
      <c r="L60" s="20"/>
      <c r="M60" s="20"/>
      <c r="N60" s="20"/>
    </row>
    <row r="61" spans="1:14" s="8" customFormat="1" ht="162" customHeight="1" x14ac:dyDescent="0.5">
      <c r="A61" s="459"/>
      <c r="B61" s="503"/>
      <c r="C61" s="504"/>
      <c r="D61" s="253" t="s">
        <v>23</v>
      </c>
      <c r="E61" s="257">
        <v>53552.3</v>
      </c>
      <c r="F61" s="147">
        <v>0</v>
      </c>
      <c r="G61" s="147">
        <v>0</v>
      </c>
      <c r="H61" s="135">
        <v>0</v>
      </c>
      <c r="I61" s="136">
        <f t="shared" si="12"/>
        <v>0</v>
      </c>
      <c r="J61" s="493"/>
      <c r="K61" s="479"/>
      <c r="L61" s="20"/>
      <c r="M61" s="20"/>
      <c r="N61" s="20"/>
    </row>
    <row r="62" spans="1:14" s="8" customFormat="1" ht="131.25" customHeight="1" x14ac:dyDescent="0.5">
      <c r="A62" s="459"/>
      <c r="B62" s="503"/>
      <c r="C62" s="504"/>
      <c r="D62" s="255" t="s">
        <v>24</v>
      </c>
      <c r="E62" s="147">
        <v>0</v>
      </c>
      <c r="F62" s="147">
        <v>0</v>
      </c>
      <c r="G62" s="147">
        <v>0</v>
      </c>
      <c r="H62" s="135">
        <v>0</v>
      </c>
      <c r="I62" s="136">
        <f t="shared" si="12"/>
        <v>0</v>
      </c>
      <c r="J62" s="493"/>
      <c r="K62" s="479"/>
      <c r="L62" s="20"/>
      <c r="M62" s="20"/>
      <c r="N62" s="20"/>
    </row>
    <row r="63" spans="1:14" s="8" customFormat="1" ht="170.25" customHeight="1" x14ac:dyDescent="0.5">
      <c r="A63" s="459">
        <v>7</v>
      </c>
      <c r="B63" s="503" t="s">
        <v>80</v>
      </c>
      <c r="C63" s="504">
        <v>4</v>
      </c>
      <c r="D63" s="244" t="s">
        <v>17</v>
      </c>
      <c r="E63" s="132">
        <f>E64+E65+E66+E67+E69</f>
        <v>18296.664999999997</v>
      </c>
      <c r="F63" s="132">
        <f>F64+F65+F66+F67+F69</f>
        <v>4058.9780000000001</v>
      </c>
      <c r="G63" s="132">
        <f>G64+G65+G66+G67+G69</f>
        <v>4776.2049299999999</v>
      </c>
      <c r="H63" s="133">
        <f>H64+H65+H66</f>
        <v>-717.22692999999947</v>
      </c>
      <c r="I63" s="363">
        <f t="shared" si="12"/>
        <v>117.67013593076878</v>
      </c>
      <c r="J63" s="509">
        <v>2</v>
      </c>
      <c r="K63" s="510" t="s">
        <v>36</v>
      </c>
      <c r="L63" s="20"/>
      <c r="M63" s="20"/>
      <c r="N63" s="20"/>
    </row>
    <row r="64" spans="1:14" s="8" customFormat="1" ht="184.5" customHeight="1" x14ac:dyDescent="0.5">
      <c r="A64" s="459"/>
      <c r="B64" s="503"/>
      <c r="C64" s="504"/>
      <c r="D64" s="248" t="s">
        <v>18</v>
      </c>
      <c r="E64" s="134">
        <v>0</v>
      </c>
      <c r="F64" s="134">
        <v>0</v>
      </c>
      <c r="G64" s="134">
        <v>0</v>
      </c>
      <c r="H64" s="135">
        <f>G64-F64</f>
        <v>0</v>
      </c>
      <c r="I64" s="136">
        <f t="shared" si="12"/>
        <v>0</v>
      </c>
      <c r="J64" s="509"/>
      <c r="K64" s="511"/>
      <c r="L64" s="20"/>
      <c r="M64" s="20"/>
      <c r="N64" s="20"/>
    </row>
    <row r="65" spans="1:14" s="8" customFormat="1" ht="180" customHeight="1" x14ac:dyDescent="0.5">
      <c r="A65" s="459"/>
      <c r="B65" s="503"/>
      <c r="C65" s="504"/>
      <c r="D65" s="248" t="s">
        <v>19</v>
      </c>
      <c r="E65" s="224">
        <v>983.1</v>
      </c>
      <c r="F65" s="224">
        <v>222</v>
      </c>
      <c r="G65" s="224">
        <v>214.22499999999999</v>
      </c>
      <c r="H65" s="138">
        <f>F65-G65</f>
        <v>7.7750000000000057</v>
      </c>
      <c r="I65" s="136">
        <f t="shared" si="12"/>
        <v>96.497747747747738</v>
      </c>
      <c r="J65" s="509"/>
      <c r="K65" s="511"/>
      <c r="L65" s="20"/>
      <c r="M65" s="20"/>
      <c r="N65" s="20"/>
    </row>
    <row r="66" spans="1:14" s="8" customFormat="1" ht="171" customHeight="1" x14ac:dyDescent="0.5">
      <c r="A66" s="459"/>
      <c r="B66" s="503"/>
      <c r="C66" s="504"/>
      <c r="D66" s="248" t="s">
        <v>20</v>
      </c>
      <c r="E66" s="224">
        <v>17313.564999999999</v>
      </c>
      <c r="F66" s="224">
        <v>3836.9780000000001</v>
      </c>
      <c r="G66" s="224">
        <v>4561.9799299999995</v>
      </c>
      <c r="H66" s="138">
        <f>F66-G66</f>
        <v>-725.00192999999945</v>
      </c>
      <c r="I66" s="136">
        <f t="shared" si="12"/>
        <v>118.8951286663619</v>
      </c>
      <c r="J66" s="509"/>
      <c r="K66" s="511"/>
      <c r="L66" s="20"/>
      <c r="M66" s="20"/>
      <c r="N66" s="20"/>
    </row>
    <row r="67" spans="1:14" s="8" customFormat="1" ht="216.75" customHeight="1" x14ac:dyDescent="0.5">
      <c r="A67" s="459"/>
      <c r="B67" s="503"/>
      <c r="C67" s="504"/>
      <c r="D67" s="252" t="s">
        <v>21</v>
      </c>
      <c r="E67" s="137">
        <v>0</v>
      </c>
      <c r="F67" s="137">
        <v>0</v>
      </c>
      <c r="G67" s="137">
        <v>0</v>
      </c>
      <c r="H67" s="135">
        <f>G67-F67</f>
        <v>0</v>
      </c>
      <c r="I67" s="136">
        <f t="shared" ref="I67:I77" si="13">IF(G67=0,0,G67/F67*100)</f>
        <v>0</v>
      </c>
      <c r="J67" s="509"/>
      <c r="K67" s="511"/>
      <c r="L67" s="20"/>
      <c r="M67" s="20"/>
      <c r="N67" s="20"/>
    </row>
    <row r="68" spans="1:14" s="8" customFormat="1" ht="198.75" customHeight="1" x14ac:dyDescent="0.5">
      <c r="A68" s="459"/>
      <c r="B68" s="503"/>
      <c r="C68" s="504"/>
      <c r="D68" s="252" t="s">
        <v>22</v>
      </c>
      <c r="E68" s="137">
        <v>0</v>
      </c>
      <c r="F68" s="137">
        <v>0</v>
      </c>
      <c r="G68" s="137">
        <v>0</v>
      </c>
      <c r="H68" s="135">
        <f>G68-F68</f>
        <v>0</v>
      </c>
      <c r="I68" s="136">
        <f t="shared" si="13"/>
        <v>0</v>
      </c>
      <c r="J68" s="509"/>
      <c r="K68" s="511"/>
      <c r="L68" s="20"/>
      <c r="M68" s="20"/>
      <c r="N68" s="20"/>
    </row>
    <row r="69" spans="1:14" s="8" customFormat="1" ht="156" customHeight="1" x14ac:dyDescent="0.5">
      <c r="A69" s="459"/>
      <c r="B69" s="503"/>
      <c r="C69" s="504"/>
      <c r="D69" s="253" t="s">
        <v>23</v>
      </c>
      <c r="E69" s="137"/>
      <c r="F69" s="137">
        <v>0</v>
      </c>
      <c r="G69" s="137">
        <v>0</v>
      </c>
      <c r="H69" s="140">
        <v>0</v>
      </c>
      <c r="I69" s="136">
        <f t="shared" si="13"/>
        <v>0</v>
      </c>
      <c r="J69" s="509"/>
      <c r="K69" s="511"/>
      <c r="L69" s="20"/>
      <c r="M69" s="20"/>
      <c r="N69" s="20"/>
    </row>
    <row r="70" spans="1:14" s="8" customFormat="1" ht="131.25" customHeight="1" x14ac:dyDescent="0.5">
      <c r="A70" s="459"/>
      <c r="B70" s="503"/>
      <c r="C70" s="504"/>
      <c r="D70" s="255" t="s">
        <v>24</v>
      </c>
      <c r="E70" s="134">
        <v>0</v>
      </c>
      <c r="F70" s="134">
        <v>0</v>
      </c>
      <c r="G70" s="134">
        <v>0</v>
      </c>
      <c r="H70" s="140">
        <f>G70-F70</f>
        <v>0</v>
      </c>
      <c r="I70" s="136">
        <f t="shared" si="13"/>
        <v>0</v>
      </c>
      <c r="J70" s="509"/>
      <c r="K70" s="511"/>
      <c r="L70" s="20"/>
      <c r="M70" s="20"/>
      <c r="N70" s="20"/>
    </row>
    <row r="71" spans="1:14" s="8" customFormat="1" ht="212.25" customHeight="1" x14ac:dyDescent="0.5">
      <c r="A71" s="459">
        <v>8</v>
      </c>
      <c r="B71" s="503" t="s">
        <v>37</v>
      </c>
      <c r="C71" s="504">
        <v>13</v>
      </c>
      <c r="D71" s="244" t="s">
        <v>17</v>
      </c>
      <c r="E71" s="132">
        <f>E72+E73+E74+E75+E77</f>
        <v>1388895.84</v>
      </c>
      <c r="F71" s="132">
        <f t="shared" ref="F71:G71" si="14">F72+F73+F74+F75+F77</f>
        <v>276194.5</v>
      </c>
      <c r="G71" s="132">
        <f t="shared" si="14"/>
        <v>261311.24180999998</v>
      </c>
      <c r="H71" s="132">
        <f>G71-F71</f>
        <v>-14883.258190000022</v>
      </c>
      <c r="I71" s="132">
        <f>IF(G71=0,0,G71/F71*100)</f>
        <v>94.611312611221436</v>
      </c>
      <c r="J71" s="493">
        <v>6</v>
      </c>
      <c r="K71" s="507" t="s">
        <v>63</v>
      </c>
      <c r="L71" s="20"/>
      <c r="M71" s="20"/>
      <c r="N71" s="20"/>
    </row>
    <row r="72" spans="1:14" s="8" customFormat="1" ht="174" customHeight="1" x14ac:dyDescent="0.5">
      <c r="A72" s="459"/>
      <c r="B72" s="503"/>
      <c r="C72" s="504"/>
      <c r="D72" s="248" t="s">
        <v>18</v>
      </c>
      <c r="E72" s="211">
        <v>16194.6</v>
      </c>
      <c r="F72" s="212">
        <v>1890</v>
      </c>
      <c r="G72" s="212">
        <v>993.9</v>
      </c>
      <c r="H72" s="143">
        <f t="shared" ref="H72:H78" si="15">G72-F72</f>
        <v>-896.1</v>
      </c>
      <c r="I72" s="136">
        <f>IF(G72=0,0,G72/F72*100)</f>
        <v>52.587301587301582</v>
      </c>
      <c r="J72" s="493"/>
      <c r="K72" s="508"/>
      <c r="L72" s="20"/>
      <c r="M72" s="20"/>
      <c r="N72" s="20"/>
    </row>
    <row r="73" spans="1:14" s="8" customFormat="1" ht="177.75" customHeight="1" x14ac:dyDescent="0.5">
      <c r="A73" s="459"/>
      <c r="B73" s="503"/>
      <c r="C73" s="504"/>
      <c r="D73" s="248" t="s">
        <v>19</v>
      </c>
      <c r="E73" s="211">
        <v>1115347.8999999999</v>
      </c>
      <c r="F73" s="212">
        <v>239644.4</v>
      </c>
      <c r="G73" s="212">
        <v>228209.94180999999</v>
      </c>
      <c r="H73" s="143">
        <f t="shared" si="15"/>
        <v>-11434.458190000005</v>
      </c>
      <c r="I73" s="136">
        <f>IF(G73=0,0,G73/F73*100)</f>
        <v>95.228572756133673</v>
      </c>
      <c r="J73" s="493"/>
      <c r="K73" s="508"/>
      <c r="L73" s="20"/>
      <c r="M73" s="20"/>
      <c r="N73" s="20"/>
    </row>
    <row r="74" spans="1:14" s="8" customFormat="1" ht="195" customHeight="1" x14ac:dyDescent="0.5">
      <c r="A74" s="459"/>
      <c r="B74" s="503"/>
      <c r="C74" s="504"/>
      <c r="D74" s="248" t="s">
        <v>20</v>
      </c>
      <c r="E74" s="213">
        <v>214923.24</v>
      </c>
      <c r="F74" s="212">
        <v>34660.1</v>
      </c>
      <c r="G74" s="212">
        <v>32107.4</v>
      </c>
      <c r="H74" s="143">
        <f t="shared" si="15"/>
        <v>-2552.6999999999971</v>
      </c>
      <c r="I74" s="136">
        <f>IF(G74=0,0,G74/F74*100)</f>
        <v>92.635047215674518</v>
      </c>
      <c r="J74" s="493"/>
      <c r="K74" s="508"/>
      <c r="L74" s="20"/>
      <c r="M74" s="20"/>
      <c r="N74" s="20"/>
    </row>
    <row r="75" spans="1:14" s="8" customFormat="1" ht="248.25" customHeight="1" x14ac:dyDescent="0.5">
      <c r="A75" s="459"/>
      <c r="B75" s="503"/>
      <c r="C75" s="504"/>
      <c r="D75" s="252" t="s">
        <v>21</v>
      </c>
      <c r="E75" s="215">
        <v>0</v>
      </c>
      <c r="F75" s="368">
        <v>0</v>
      </c>
      <c r="G75" s="215">
        <v>0</v>
      </c>
      <c r="H75" s="143">
        <f t="shared" si="15"/>
        <v>0</v>
      </c>
      <c r="I75" s="136">
        <f t="shared" si="13"/>
        <v>0</v>
      </c>
      <c r="J75" s="493"/>
      <c r="K75" s="508"/>
      <c r="L75" s="20"/>
      <c r="M75" s="20"/>
      <c r="N75" s="20"/>
    </row>
    <row r="76" spans="1:14" s="8" customFormat="1" ht="168.75" customHeight="1" x14ac:dyDescent="0.5">
      <c r="A76" s="459"/>
      <c r="B76" s="503"/>
      <c r="C76" s="504"/>
      <c r="D76" s="252" t="s">
        <v>22</v>
      </c>
      <c r="E76" s="215">
        <v>0</v>
      </c>
      <c r="F76" s="368">
        <v>0</v>
      </c>
      <c r="G76" s="215">
        <v>0</v>
      </c>
      <c r="H76" s="143">
        <f t="shared" si="15"/>
        <v>0</v>
      </c>
      <c r="I76" s="136">
        <f t="shared" si="13"/>
        <v>0</v>
      </c>
      <c r="J76" s="493"/>
      <c r="K76" s="508"/>
      <c r="L76" s="20"/>
      <c r="M76" s="20"/>
      <c r="N76" s="20"/>
    </row>
    <row r="77" spans="1:14" s="8" customFormat="1" ht="155.25" customHeight="1" x14ac:dyDescent="0.5">
      <c r="A77" s="459"/>
      <c r="B77" s="503"/>
      <c r="C77" s="504"/>
      <c r="D77" s="253" t="s">
        <v>23</v>
      </c>
      <c r="E77" s="215">
        <v>42430.1</v>
      </c>
      <c r="F77" s="215">
        <v>0</v>
      </c>
      <c r="G77" s="215">
        <v>0</v>
      </c>
      <c r="H77" s="143">
        <f t="shared" si="15"/>
        <v>0</v>
      </c>
      <c r="I77" s="136">
        <f t="shared" si="13"/>
        <v>0</v>
      </c>
      <c r="J77" s="493"/>
      <c r="K77" s="508"/>
      <c r="L77" s="20"/>
      <c r="M77" s="20"/>
      <c r="N77" s="20"/>
    </row>
    <row r="78" spans="1:14" s="8" customFormat="1" ht="133.5" customHeight="1" x14ac:dyDescent="0.5">
      <c r="A78" s="459"/>
      <c r="B78" s="503"/>
      <c r="C78" s="504"/>
      <c r="D78" s="255" t="s">
        <v>24</v>
      </c>
      <c r="E78" s="216">
        <v>0</v>
      </c>
      <c r="F78" s="216">
        <v>0</v>
      </c>
      <c r="G78" s="216">
        <v>0</v>
      </c>
      <c r="H78" s="143">
        <f t="shared" si="15"/>
        <v>0</v>
      </c>
      <c r="I78" s="136">
        <v>0</v>
      </c>
      <c r="J78" s="493"/>
      <c r="K78" s="508"/>
      <c r="L78" s="20"/>
      <c r="M78" s="20"/>
      <c r="N78" s="20"/>
    </row>
    <row r="79" spans="1:14" s="8" customFormat="1" ht="181.5" customHeight="1" x14ac:dyDescent="0.5">
      <c r="A79" s="459">
        <v>9</v>
      </c>
      <c r="B79" s="503" t="s">
        <v>38</v>
      </c>
      <c r="C79" s="504">
        <v>15</v>
      </c>
      <c r="D79" s="244" t="s">
        <v>17</v>
      </c>
      <c r="E79" s="132">
        <f>E80+E81+E82+E83+E85</f>
        <v>543406.10000000009</v>
      </c>
      <c r="F79" s="132">
        <f>F80+F81+F82+F83+F85</f>
        <v>116925</v>
      </c>
      <c r="G79" s="132">
        <f>G80+G81+G82+G83+G85</f>
        <v>130928.70000000001</v>
      </c>
      <c r="H79" s="168">
        <f>G79-F79</f>
        <v>14003.700000000012</v>
      </c>
      <c r="I79" s="132">
        <f t="shared" ref="I79:I85" si="16">IF(G79=0,0,G79/F79*100)</f>
        <v>111.97665169980758</v>
      </c>
      <c r="J79" s="462">
        <v>14</v>
      </c>
      <c r="K79" s="507" t="s">
        <v>39</v>
      </c>
      <c r="L79" s="20"/>
      <c r="M79" s="20"/>
      <c r="N79" s="20"/>
    </row>
    <row r="80" spans="1:14" s="8" customFormat="1" ht="155.25" customHeight="1" x14ac:dyDescent="0.5">
      <c r="A80" s="459"/>
      <c r="B80" s="503"/>
      <c r="C80" s="504"/>
      <c r="D80" s="248" t="s">
        <v>18</v>
      </c>
      <c r="E80" s="259">
        <v>2383.5</v>
      </c>
      <c r="F80" s="260">
        <v>0</v>
      </c>
      <c r="G80" s="260">
        <v>0</v>
      </c>
      <c r="H80" s="140">
        <f t="shared" ref="H80:H84" si="17">G80-F80</f>
        <v>0</v>
      </c>
      <c r="I80" s="136">
        <f t="shared" si="16"/>
        <v>0</v>
      </c>
      <c r="J80" s="462"/>
      <c r="K80" s="508"/>
      <c r="L80" s="21"/>
      <c r="M80" s="20"/>
      <c r="N80" s="20"/>
    </row>
    <row r="81" spans="1:14" s="8" customFormat="1" ht="173.25" customHeight="1" x14ac:dyDescent="0.5">
      <c r="A81" s="459"/>
      <c r="B81" s="503"/>
      <c r="C81" s="504"/>
      <c r="D81" s="248" t="s">
        <v>19</v>
      </c>
      <c r="E81" s="259">
        <v>50162.7</v>
      </c>
      <c r="F81" s="260">
        <v>400</v>
      </c>
      <c r="G81" s="260">
        <v>399.1</v>
      </c>
      <c r="H81" s="164">
        <f t="shared" si="17"/>
        <v>-0.89999999999997726</v>
      </c>
      <c r="I81" s="136">
        <f t="shared" si="16"/>
        <v>99.775000000000006</v>
      </c>
      <c r="J81" s="462"/>
      <c r="K81" s="508"/>
      <c r="L81" s="20"/>
      <c r="M81" s="20"/>
      <c r="N81" s="20"/>
    </row>
    <row r="82" spans="1:14" s="8" customFormat="1" ht="173.25" customHeight="1" x14ac:dyDescent="0.5">
      <c r="A82" s="459"/>
      <c r="B82" s="503"/>
      <c r="C82" s="504"/>
      <c r="D82" s="248" t="s">
        <v>20</v>
      </c>
      <c r="E82" s="259">
        <v>267999.7</v>
      </c>
      <c r="F82" s="259">
        <v>116525</v>
      </c>
      <c r="G82" s="259">
        <v>130529.60000000001</v>
      </c>
      <c r="H82" s="164">
        <f t="shared" si="17"/>
        <v>14004.600000000006</v>
      </c>
      <c r="I82" s="136">
        <f t="shared" si="16"/>
        <v>112.01853679467926</v>
      </c>
      <c r="J82" s="462"/>
      <c r="K82" s="508"/>
      <c r="L82" s="20"/>
      <c r="M82" s="20"/>
      <c r="N82" s="20"/>
    </row>
    <row r="83" spans="1:14" s="8" customFormat="1" ht="207.75" customHeight="1" x14ac:dyDescent="0.5">
      <c r="A83" s="459"/>
      <c r="B83" s="503"/>
      <c r="C83" s="504"/>
      <c r="D83" s="252" t="s">
        <v>21</v>
      </c>
      <c r="E83" s="259">
        <v>4221.7</v>
      </c>
      <c r="F83" s="260">
        <v>0</v>
      </c>
      <c r="G83" s="260">
        <v>0</v>
      </c>
      <c r="H83" s="140">
        <f t="shared" si="17"/>
        <v>0</v>
      </c>
      <c r="I83" s="136">
        <f t="shared" si="16"/>
        <v>0</v>
      </c>
      <c r="J83" s="462"/>
      <c r="K83" s="508"/>
      <c r="L83" s="20"/>
      <c r="M83" s="20"/>
      <c r="N83" s="20"/>
    </row>
    <row r="84" spans="1:14" s="8" customFormat="1" ht="188.25" customHeight="1" x14ac:dyDescent="0.5">
      <c r="A84" s="459"/>
      <c r="B84" s="503"/>
      <c r="C84" s="504"/>
      <c r="D84" s="252" t="s">
        <v>22</v>
      </c>
      <c r="E84" s="259">
        <v>19734.301579999999</v>
      </c>
      <c r="F84" s="260">
        <v>287.5</v>
      </c>
      <c r="G84" s="260">
        <v>180</v>
      </c>
      <c r="H84" s="140">
        <f t="shared" si="17"/>
        <v>-107.5</v>
      </c>
      <c r="I84" s="136">
        <f t="shared" si="16"/>
        <v>62.608695652173921</v>
      </c>
      <c r="J84" s="462"/>
      <c r="K84" s="508"/>
      <c r="L84" s="20"/>
      <c r="M84" s="20"/>
      <c r="N84" s="20"/>
    </row>
    <row r="85" spans="1:14" s="8" customFormat="1" ht="186.75" customHeight="1" x14ac:dyDescent="0.5">
      <c r="A85" s="459"/>
      <c r="B85" s="503"/>
      <c r="C85" s="504"/>
      <c r="D85" s="253" t="s">
        <v>23</v>
      </c>
      <c r="E85" s="259">
        <v>218638.5</v>
      </c>
      <c r="F85" s="260">
        <v>0</v>
      </c>
      <c r="G85" s="260">
        <v>0</v>
      </c>
      <c r="H85" s="135">
        <v>0</v>
      </c>
      <c r="I85" s="136">
        <f t="shared" si="16"/>
        <v>0</v>
      </c>
      <c r="J85" s="462"/>
      <c r="K85" s="508"/>
      <c r="L85" s="20"/>
      <c r="M85" s="20"/>
      <c r="N85" s="20"/>
    </row>
    <row r="86" spans="1:14" s="8" customFormat="1" ht="133.5" customHeight="1" x14ac:dyDescent="0.5">
      <c r="A86" s="459"/>
      <c r="B86" s="503"/>
      <c r="C86" s="504"/>
      <c r="D86" s="255" t="s">
        <v>24</v>
      </c>
      <c r="E86" s="134">
        <v>0</v>
      </c>
      <c r="F86" s="134">
        <v>0</v>
      </c>
      <c r="G86" s="134" t="s">
        <v>78</v>
      </c>
      <c r="H86" s="135">
        <v>0</v>
      </c>
      <c r="I86" s="136">
        <v>0</v>
      </c>
      <c r="J86" s="462"/>
      <c r="K86" s="508"/>
      <c r="L86" s="20"/>
      <c r="M86" s="20"/>
      <c r="N86" s="20"/>
    </row>
    <row r="87" spans="1:14" s="8" customFormat="1" ht="186" customHeight="1" x14ac:dyDescent="0.5">
      <c r="A87" s="459">
        <v>10</v>
      </c>
      <c r="B87" s="512" t="s">
        <v>40</v>
      </c>
      <c r="C87" s="513">
        <v>4</v>
      </c>
      <c r="D87" s="244" t="s">
        <v>17</v>
      </c>
      <c r="E87" s="132">
        <f>E88+E89+E90+E93+E91</f>
        <v>2109.6000000000004</v>
      </c>
      <c r="F87" s="132">
        <f>F88+F89+F90+F93+F91</f>
        <v>1149.74314</v>
      </c>
      <c r="G87" s="132">
        <f>G88+G89+G90+G93+G91</f>
        <v>1115.9276</v>
      </c>
      <c r="H87" s="133">
        <f t="shared" ref="H87:H98" si="18">G87-F87</f>
        <v>-33.815540000000055</v>
      </c>
      <c r="I87" s="132">
        <f>IF(G87=0,0,G87/F87*100)</f>
        <v>97.058861338368146</v>
      </c>
      <c r="J87" s="462">
        <v>5</v>
      </c>
      <c r="K87" s="507" t="s">
        <v>41</v>
      </c>
      <c r="L87" s="20"/>
      <c r="M87" s="20"/>
      <c r="N87" s="20"/>
    </row>
    <row r="88" spans="1:14" s="8" customFormat="1" ht="194.25" customHeight="1" x14ac:dyDescent="0.5">
      <c r="A88" s="459"/>
      <c r="B88" s="512"/>
      <c r="C88" s="513"/>
      <c r="D88" s="248" t="s">
        <v>18</v>
      </c>
      <c r="E88" s="183">
        <v>3.4</v>
      </c>
      <c r="F88" s="183">
        <v>2.15</v>
      </c>
      <c r="G88" s="183">
        <v>2.1819600000000001</v>
      </c>
      <c r="H88" s="140">
        <f t="shared" si="18"/>
        <v>3.196000000000021E-2</v>
      </c>
      <c r="I88" s="136">
        <f>IF(G88=0,0,G88/F88*100)</f>
        <v>101.48651162790698</v>
      </c>
      <c r="J88" s="462"/>
      <c r="K88" s="508"/>
      <c r="L88" s="20"/>
      <c r="M88" s="20"/>
      <c r="N88" s="20"/>
    </row>
    <row r="89" spans="1:14" s="8" customFormat="1" ht="194.25" customHeight="1" x14ac:dyDescent="0.5">
      <c r="A89" s="459"/>
      <c r="B89" s="512"/>
      <c r="C89" s="513"/>
      <c r="D89" s="248" t="s">
        <v>19</v>
      </c>
      <c r="E89" s="183">
        <v>1816.2</v>
      </c>
      <c r="F89" s="183">
        <v>1027.5931399999999</v>
      </c>
      <c r="G89" s="183">
        <v>993.74563999999998</v>
      </c>
      <c r="H89" s="140">
        <f t="shared" si="18"/>
        <v>-33.847499999999968</v>
      </c>
      <c r="I89" s="136">
        <f>IF(G89=0,0,G89/F89*100)</f>
        <v>96.706137995432712</v>
      </c>
      <c r="J89" s="462"/>
      <c r="K89" s="508"/>
      <c r="L89" s="20"/>
      <c r="M89" s="20"/>
      <c r="N89" s="20"/>
    </row>
    <row r="90" spans="1:14" s="8" customFormat="1" ht="159" customHeight="1" x14ac:dyDescent="0.5">
      <c r="A90" s="459"/>
      <c r="B90" s="512"/>
      <c r="C90" s="513"/>
      <c r="D90" s="248" t="s">
        <v>20</v>
      </c>
      <c r="E90" s="183">
        <v>290</v>
      </c>
      <c r="F90" s="183">
        <v>120</v>
      </c>
      <c r="G90" s="183">
        <v>120</v>
      </c>
      <c r="H90" s="140">
        <f t="shared" si="18"/>
        <v>0</v>
      </c>
      <c r="I90" s="136">
        <f>IF(G90=0,0,G90/F90*100)</f>
        <v>100</v>
      </c>
      <c r="J90" s="462"/>
      <c r="K90" s="508"/>
      <c r="L90" s="20"/>
      <c r="M90" s="20"/>
      <c r="N90" s="20"/>
    </row>
    <row r="91" spans="1:14" s="8" customFormat="1" ht="228.75" customHeight="1" x14ac:dyDescent="0.5">
      <c r="A91" s="459"/>
      <c r="B91" s="512"/>
      <c r="C91" s="513"/>
      <c r="D91" s="252" t="s">
        <v>21</v>
      </c>
      <c r="E91" s="183">
        <v>0</v>
      </c>
      <c r="F91" s="183">
        <v>0</v>
      </c>
      <c r="G91" s="183">
        <v>0</v>
      </c>
      <c r="H91" s="140">
        <f t="shared" si="18"/>
        <v>0</v>
      </c>
      <c r="I91" s="136">
        <f>IF(G91=0,0,G91/F91*100)</f>
        <v>0</v>
      </c>
      <c r="J91" s="462"/>
      <c r="K91" s="508"/>
      <c r="L91" s="20"/>
      <c r="M91" s="20"/>
      <c r="N91" s="20"/>
    </row>
    <row r="92" spans="1:14" s="8" customFormat="1" ht="232.5" customHeight="1" x14ac:dyDescent="0.5">
      <c r="A92" s="459"/>
      <c r="B92" s="512"/>
      <c r="C92" s="513"/>
      <c r="D92" s="252" t="s">
        <v>22</v>
      </c>
      <c r="E92" s="183">
        <v>0</v>
      </c>
      <c r="F92" s="183">
        <v>0</v>
      </c>
      <c r="G92" s="183">
        <v>0</v>
      </c>
      <c r="H92" s="140">
        <f t="shared" si="18"/>
        <v>0</v>
      </c>
      <c r="I92" s="136">
        <v>0</v>
      </c>
      <c r="J92" s="462"/>
      <c r="K92" s="508"/>
      <c r="L92" s="20"/>
      <c r="M92" s="20"/>
      <c r="N92" s="20"/>
    </row>
    <row r="93" spans="1:14" s="8" customFormat="1" ht="128.25" customHeight="1" x14ac:dyDescent="0.5">
      <c r="A93" s="459"/>
      <c r="B93" s="512"/>
      <c r="C93" s="513"/>
      <c r="D93" s="253" t="s">
        <v>23</v>
      </c>
      <c r="E93" s="258">
        <v>0</v>
      </c>
      <c r="F93" s="163">
        <v>0</v>
      </c>
      <c r="G93" s="163">
        <v>0</v>
      </c>
      <c r="H93" s="140">
        <f t="shared" si="18"/>
        <v>0</v>
      </c>
      <c r="I93" s="136">
        <f t="shared" ref="I93:I128" si="19">IF(G93=0,0,G93/F93*100)</f>
        <v>0</v>
      </c>
      <c r="J93" s="462"/>
      <c r="K93" s="508"/>
      <c r="L93" s="20"/>
      <c r="M93" s="20"/>
      <c r="N93" s="20"/>
    </row>
    <row r="94" spans="1:14" s="8" customFormat="1" ht="128.25" customHeight="1" x14ac:dyDescent="0.5">
      <c r="A94" s="459"/>
      <c r="B94" s="512"/>
      <c r="C94" s="513"/>
      <c r="D94" s="255" t="s">
        <v>24</v>
      </c>
      <c r="E94" s="163">
        <v>0</v>
      </c>
      <c r="F94" s="163">
        <v>0</v>
      </c>
      <c r="G94" s="163">
        <v>0</v>
      </c>
      <c r="H94" s="135">
        <f t="shared" si="18"/>
        <v>0</v>
      </c>
      <c r="I94" s="136">
        <f t="shared" si="19"/>
        <v>0</v>
      </c>
      <c r="J94" s="462"/>
      <c r="K94" s="508"/>
      <c r="L94" s="20"/>
      <c r="M94" s="20"/>
      <c r="N94" s="20"/>
    </row>
    <row r="95" spans="1:14" s="8" customFormat="1" ht="177.75" customHeight="1" x14ac:dyDescent="0.5">
      <c r="A95" s="459">
        <v>11</v>
      </c>
      <c r="B95" s="512" t="s">
        <v>42</v>
      </c>
      <c r="C95" s="513">
        <v>6</v>
      </c>
      <c r="D95" s="244" t="s">
        <v>17</v>
      </c>
      <c r="E95" s="132">
        <f>E96+E97+E98+E101+E99</f>
        <v>49519.701959999999</v>
      </c>
      <c r="F95" s="132">
        <f t="shared" ref="F95" si="20">F96+F97+F98+F101+F99</f>
        <v>16248.898500000001</v>
      </c>
      <c r="G95" s="132">
        <f>G96+G97+G98+G101+G99</f>
        <v>13400.312169999997</v>
      </c>
      <c r="H95" s="133">
        <f t="shared" si="18"/>
        <v>-2848.5863300000037</v>
      </c>
      <c r="I95" s="132">
        <f t="shared" si="19"/>
        <v>82.4690496405033</v>
      </c>
      <c r="J95" s="462">
        <v>6</v>
      </c>
      <c r="K95" s="474" t="s">
        <v>69</v>
      </c>
      <c r="L95" s="20"/>
      <c r="M95" s="20"/>
      <c r="N95" s="20"/>
    </row>
    <row r="96" spans="1:14" s="8" customFormat="1" ht="163.5" customHeight="1" x14ac:dyDescent="0.5">
      <c r="A96" s="459"/>
      <c r="B96" s="512"/>
      <c r="C96" s="513"/>
      <c r="D96" s="248" t="s">
        <v>18</v>
      </c>
      <c r="E96" s="134">
        <v>0</v>
      </c>
      <c r="F96" s="134">
        <v>0</v>
      </c>
      <c r="G96" s="134">
        <v>0</v>
      </c>
      <c r="H96" s="135">
        <f t="shared" si="18"/>
        <v>0</v>
      </c>
      <c r="I96" s="136">
        <f t="shared" si="19"/>
        <v>0</v>
      </c>
      <c r="J96" s="462"/>
      <c r="K96" s="474"/>
      <c r="L96" s="20"/>
      <c r="M96" s="20"/>
      <c r="N96" s="20"/>
    </row>
    <row r="97" spans="1:14" s="8" customFormat="1" ht="154.5" customHeight="1" x14ac:dyDescent="0.5">
      <c r="A97" s="459"/>
      <c r="B97" s="512"/>
      <c r="C97" s="513"/>
      <c r="D97" s="248" t="s">
        <v>19</v>
      </c>
      <c r="E97" s="261">
        <v>0</v>
      </c>
      <c r="F97" s="262">
        <v>0</v>
      </c>
      <c r="G97" s="134">
        <v>0</v>
      </c>
      <c r="H97" s="140">
        <f t="shared" si="18"/>
        <v>0</v>
      </c>
      <c r="I97" s="136">
        <f t="shared" si="19"/>
        <v>0</v>
      </c>
      <c r="J97" s="462"/>
      <c r="K97" s="474"/>
      <c r="L97" s="20"/>
      <c r="M97" s="20"/>
      <c r="N97" s="20"/>
    </row>
    <row r="98" spans="1:14" s="8" customFormat="1" ht="172.5" customHeight="1" x14ac:dyDescent="0.5">
      <c r="A98" s="459"/>
      <c r="B98" s="512"/>
      <c r="C98" s="513"/>
      <c r="D98" s="248" t="s">
        <v>20</v>
      </c>
      <c r="E98" s="142">
        <v>35441.246599999999</v>
      </c>
      <c r="F98" s="142">
        <v>16248.898500000001</v>
      </c>
      <c r="G98" s="142">
        <v>13400.312169999997</v>
      </c>
      <c r="H98" s="140">
        <f t="shared" si="18"/>
        <v>-2848.5863300000037</v>
      </c>
      <c r="I98" s="136">
        <f t="shared" si="19"/>
        <v>82.4690496405033</v>
      </c>
      <c r="J98" s="462"/>
      <c r="K98" s="474"/>
      <c r="L98" s="20"/>
      <c r="M98" s="20"/>
      <c r="N98" s="20"/>
    </row>
    <row r="99" spans="1:14" s="8" customFormat="1" ht="249.75" customHeight="1" x14ac:dyDescent="0.5">
      <c r="A99" s="459"/>
      <c r="B99" s="512"/>
      <c r="C99" s="513"/>
      <c r="D99" s="252" t="s">
        <v>21</v>
      </c>
      <c r="E99" s="142">
        <v>0</v>
      </c>
      <c r="F99" s="142">
        <v>0</v>
      </c>
      <c r="G99" s="142">
        <v>0</v>
      </c>
      <c r="H99" s="143">
        <v>0</v>
      </c>
      <c r="I99" s="136">
        <f t="shared" si="19"/>
        <v>0</v>
      </c>
      <c r="J99" s="462"/>
      <c r="K99" s="474"/>
      <c r="L99" s="20"/>
      <c r="M99" s="20"/>
      <c r="N99" s="20"/>
    </row>
    <row r="100" spans="1:14" s="8" customFormat="1" ht="173.25" customHeight="1" x14ac:dyDescent="0.5">
      <c r="A100" s="459"/>
      <c r="B100" s="512"/>
      <c r="C100" s="513"/>
      <c r="D100" s="252" t="s">
        <v>22</v>
      </c>
      <c r="E100" s="142">
        <v>0</v>
      </c>
      <c r="F100" s="142">
        <v>0</v>
      </c>
      <c r="G100" s="142">
        <v>0</v>
      </c>
      <c r="H100" s="143">
        <f>G100-F100</f>
        <v>0</v>
      </c>
      <c r="I100" s="136">
        <f t="shared" si="19"/>
        <v>0</v>
      </c>
      <c r="J100" s="462"/>
      <c r="K100" s="474"/>
      <c r="L100" s="20"/>
      <c r="M100" s="20"/>
      <c r="N100" s="20"/>
    </row>
    <row r="101" spans="1:14" s="8" customFormat="1" ht="143.25" customHeight="1" x14ac:dyDescent="0.5">
      <c r="A101" s="459"/>
      <c r="B101" s="512"/>
      <c r="C101" s="513"/>
      <c r="D101" s="253" t="s">
        <v>23</v>
      </c>
      <c r="E101" s="142">
        <v>14078.45536</v>
      </c>
      <c r="F101" s="142">
        <v>0</v>
      </c>
      <c r="G101" s="142">
        <v>0</v>
      </c>
      <c r="H101" s="140">
        <f>G101-F101</f>
        <v>0</v>
      </c>
      <c r="I101" s="136">
        <f t="shared" si="19"/>
        <v>0</v>
      </c>
      <c r="J101" s="462"/>
      <c r="K101" s="474"/>
      <c r="L101" s="20"/>
      <c r="M101" s="20"/>
      <c r="N101" s="20"/>
    </row>
    <row r="102" spans="1:14" s="8" customFormat="1" ht="177" customHeight="1" x14ac:dyDescent="0.5">
      <c r="A102" s="459"/>
      <c r="B102" s="512"/>
      <c r="C102" s="513"/>
      <c r="D102" s="255" t="s">
        <v>24</v>
      </c>
      <c r="E102" s="142">
        <v>13000</v>
      </c>
      <c r="F102" s="142">
        <v>0</v>
      </c>
      <c r="G102" s="142">
        <v>0</v>
      </c>
      <c r="H102" s="143">
        <v>0</v>
      </c>
      <c r="I102" s="136">
        <f t="shared" si="19"/>
        <v>0</v>
      </c>
      <c r="J102" s="462"/>
      <c r="K102" s="474"/>
      <c r="L102" s="20"/>
      <c r="M102" s="20"/>
      <c r="N102" s="20"/>
    </row>
    <row r="103" spans="1:14" s="8" customFormat="1" ht="197.25" customHeight="1" x14ac:dyDescent="0.5">
      <c r="A103" s="459">
        <v>12</v>
      </c>
      <c r="B103" s="503" t="s">
        <v>58</v>
      </c>
      <c r="C103" s="504">
        <v>4</v>
      </c>
      <c r="D103" s="244" t="s">
        <v>17</v>
      </c>
      <c r="E103" s="189">
        <f>E104+E105+E106+E109+E107</f>
        <v>1072247.81971</v>
      </c>
      <c r="F103" s="189">
        <f>F104+F105+F106+F109+F107</f>
        <v>81728.483559999993</v>
      </c>
      <c r="G103" s="189">
        <f>G104+G105+G106+G109+G107</f>
        <v>31989.546419999999</v>
      </c>
      <c r="H103" s="189">
        <f t="shared" ref="H103:H114" si="21">G103-F103</f>
        <v>-49738.937139999995</v>
      </c>
      <c r="I103" s="189">
        <f t="shared" si="19"/>
        <v>39.141245532244895</v>
      </c>
      <c r="J103" s="462">
        <v>7</v>
      </c>
      <c r="K103" s="510" t="s">
        <v>36</v>
      </c>
      <c r="L103" s="20"/>
      <c r="M103" s="20"/>
      <c r="N103" s="20"/>
    </row>
    <row r="104" spans="1:14" s="8" customFormat="1" ht="130.5" customHeight="1" x14ac:dyDescent="0.5">
      <c r="A104" s="459"/>
      <c r="B104" s="503"/>
      <c r="C104" s="504"/>
      <c r="D104" s="248" t="s">
        <v>18</v>
      </c>
      <c r="E104" s="227">
        <v>0</v>
      </c>
      <c r="F104" s="227">
        <v>0</v>
      </c>
      <c r="G104" s="227">
        <v>0</v>
      </c>
      <c r="H104" s="229">
        <f t="shared" si="21"/>
        <v>0</v>
      </c>
      <c r="I104" s="230">
        <f t="shared" si="19"/>
        <v>0</v>
      </c>
      <c r="J104" s="462"/>
      <c r="K104" s="511"/>
      <c r="L104" s="20"/>
      <c r="M104" s="20"/>
      <c r="N104" s="20"/>
    </row>
    <row r="105" spans="1:14" s="8" customFormat="1" ht="183.75" customHeight="1" x14ac:dyDescent="0.5">
      <c r="A105" s="459"/>
      <c r="B105" s="503"/>
      <c r="C105" s="504"/>
      <c r="D105" s="248" t="s">
        <v>19</v>
      </c>
      <c r="E105" s="224">
        <v>259454.4</v>
      </c>
      <c r="F105" s="224">
        <v>96.18</v>
      </c>
      <c r="G105" s="224">
        <v>96.18</v>
      </c>
      <c r="H105" s="231">
        <f t="shared" si="21"/>
        <v>0</v>
      </c>
      <c r="I105" s="230">
        <f t="shared" si="19"/>
        <v>100</v>
      </c>
      <c r="J105" s="462"/>
      <c r="K105" s="511"/>
      <c r="L105" s="20"/>
      <c r="M105" s="20"/>
      <c r="N105" s="20"/>
    </row>
    <row r="106" spans="1:14" s="8" customFormat="1" ht="165.75" customHeight="1" x14ac:dyDescent="0.5">
      <c r="A106" s="459"/>
      <c r="B106" s="503"/>
      <c r="C106" s="504"/>
      <c r="D106" s="248" t="s">
        <v>20</v>
      </c>
      <c r="E106" s="224">
        <v>245287.56135</v>
      </c>
      <c r="F106" s="224">
        <v>81632.30356</v>
      </c>
      <c r="G106" s="224">
        <v>31893.366419999998</v>
      </c>
      <c r="H106" s="231">
        <f t="shared" si="21"/>
        <v>-49738.937140000002</v>
      </c>
      <c r="I106" s="230">
        <f t="shared" si="19"/>
        <v>39.069541136442723</v>
      </c>
      <c r="J106" s="462"/>
      <c r="K106" s="511"/>
      <c r="L106" s="20"/>
      <c r="M106" s="20"/>
      <c r="N106" s="20"/>
    </row>
    <row r="107" spans="1:14" s="8" customFormat="1" ht="234.75" customHeight="1" x14ac:dyDescent="0.5">
      <c r="A107" s="459"/>
      <c r="B107" s="503"/>
      <c r="C107" s="504"/>
      <c r="D107" s="252" t="s">
        <v>21</v>
      </c>
      <c r="E107" s="224">
        <v>0</v>
      </c>
      <c r="F107" s="224">
        <v>0</v>
      </c>
      <c r="G107" s="224">
        <v>0</v>
      </c>
      <c r="H107" s="229">
        <f t="shared" si="21"/>
        <v>0</v>
      </c>
      <c r="I107" s="230">
        <f t="shared" si="19"/>
        <v>0</v>
      </c>
      <c r="J107" s="462"/>
      <c r="K107" s="511"/>
      <c r="L107" s="20"/>
      <c r="M107" s="20"/>
      <c r="N107" s="20"/>
    </row>
    <row r="108" spans="1:14" s="8" customFormat="1" ht="174.75" customHeight="1" x14ac:dyDescent="0.5">
      <c r="A108" s="459"/>
      <c r="B108" s="503"/>
      <c r="C108" s="504"/>
      <c r="D108" s="252" t="s">
        <v>22</v>
      </c>
      <c r="E108" s="224">
        <v>0</v>
      </c>
      <c r="F108" s="224">
        <v>0</v>
      </c>
      <c r="G108" s="224">
        <v>0</v>
      </c>
      <c r="H108" s="229">
        <f t="shared" si="21"/>
        <v>0</v>
      </c>
      <c r="I108" s="230">
        <f t="shared" si="19"/>
        <v>0</v>
      </c>
      <c r="J108" s="462"/>
      <c r="K108" s="511"/>
      <c r="L108" s="20"/>
      <c r="M108" s="20"/>
      <c r="N108" s="20"/>
    </row>
    <row r="109" spans="1:14" s="8" customFormat="1" ht="192.75" customHeight="1" x14ac:dyDescent="0.75">
      <c r="A109" s="459"/>
      <c r="B109" s="503"/>
      <c r="C109" s="504"/>
      <c r="D109" s="253" t="s">
        <v>23</v>
      </c>
      <c r="E109" s="224">
        <v>567505.85835999995</v>
      </c>
      <c r="F109" s="224">
        <v>0</v>
      </c>
      <c r="G109" s="224">
        <v>0</v>
      </c>
      <c r="H109" s="231">
        <f t="shared" si="21"/>
        <v>0</v>
      </c>
      <c r="I109" s="230">
        <f t="shared" si="19"/>
        <v>0</v>
      </c>
      <c r="J109" s="462"/>
      <c r="K109" s="511"/>
      <c r="L109" s="81"/>
      <c r="M109" s="20"/>
      <c r="N109" s="20"/>
    </row>
    <row r="110" spans="1:14" s="8" customFormat="1" ht="130.5" customHeight="1" x14ac:dyDescent="0.5">
      <c r="A110" s="459"/>
      <c r="B110" s="503"/>
      <c r="C110" s="504"/>
      <c r="D110" s="255" t="s">
        <v>24</v>
      </c>
      <c r="E110" s="318">
        <v>0</v>
      </c>
      <c r="F110" s="318">
        <v>0</v>
      </c>
      <c r="G110" s="318">
        <v>0</v>
      </c>
      <c r="H110" s="319">
        <f t="shared" si="21"/>
        <v>0</v>
      </c>
      <c r="I110" s="320">
        <f t="shared" si="19"/>
        <v>0</v>
      </c>
      <c r="J110" s="462"/>
      <c r="K110" s="511"/>
      <c r="L110" s="20"/>
      <c r="M110" s="20"/>
      <c r="N110" s="20"/>
    </row>
    <row r="111" spans="1:14" s="8" customFormat="1" ht="230.25" customHeight="1" x14ac:dyDescent="0.5">
      <c r="A111" s="459">
        <v>13</v>
      </c>
      <c r="B111" s="503" t="s">
        <v>43</v>
      </c>
      <c r="C111" s="504">
        <v>2</v>
      </c>
      <c r="D111" s="244" t="s">
        <v>17</v>
      </c>
      <c r="E111" s="25">
        <f>E112+E113+E114+E115+E117</f>
        <v>74822.207060000001</v>
      </c>
      <c r="F111" s="25">
        <f>F112+F113+F114+F115+F117</f>
        <v>30752.96744</v>
      </c>
      <c r="G111" s="25">
        <f>G112+G113+G114+G115+G117</f>
        <v>29577.954840000002</v>
      </c>
      <c r="H111" s="61">
        <f t="shared" si="21"/>
        <v>-1175.0125999999982</v>
      </c>
      <c r="I111" s="25">
        <f t="shared" si="19"/>
        <v>96.179189529295073</v>
      </c>
      <c r="J111" s="462">
        <v>4</v>
      </c>
      <c r="K111" s="514" t="s">
        <v>44</v>
      </c>
      <c r="L111" s="20"/>
      <c r="M111" s="20"/>
      <c r="N111" s="20"/>
    </row>
    <row r="112" spans="1:14" s="8" customFormat="1" ht="174.75" customHeight="1" x14ac:dyDescent="0.5">
      <c r="A112" s="459"/>
      <c r="B112" s="503"/>
      <c r="C112" s="504"/>
      <c r="D112" s="248" t="s">
        <v>18</v>
      </c>
      <c r="E112" s="27">
        <v>0</v>
      </c>
      <c r="F112" s="27">
        <v>0</v>
      </c>
      <c r="G112" s="27">
        <v>0</v>
      </c>
      <c r="H112" s="27">
        <v>0</v>
      </c>
      <c r="I112" s="39">
        <f t="shared" si="19"/>
        <v>0</v>
      </c>
      <c r="J112" s="462"/>
      <c r="K112" s="514"/>
      <c r="L112" s="20"/>
      <c r="M112" s="20"/>
      <c r="N112" s="20"/>
    </row>
    <row r="113" spans="1:14" s="8" customFormat="1" ht="170.25" customHeight="1" x14ac:dyDescent="0.5">
      <c r="A113" s="459"/>
      <c r="B113" s="503"/>
      <c r="C113" s="504"/>
      <c r="D113" s="248" t="s">
        <v>19</v>
      </c>
      <c r="E113" s="27">
        <v>192</v>
      </c>
      <c r="F113" s="27">
        <v>0</v>
      </c>
      <c r="G113" s="27">
        <v>0</v>
      </c>
      <c r="H113" s="27">
        <v>0</v>
      </c>
      <c r="I113" s="39">
        <f t="shared" si="19"/>
        <v>0</v>
      </c>
      <c r="J113" s="462"/>
      <c r="K113" s="514"/>
      <c r="L113" s="20"/>
      <c r="M113" s="20"/>
      <c r="N113" s="20"/>
    </row>
    <row r="114" spans="1:14" s="8" customFormat="1" ht="179.25" customHeight="1" x14ac:dyDescent="0.5">
      <c r="A114" s="459"/>
      <c r="B114" s="503"/>
      <c r="C114" s="504"/>
      <c r="D114" s="248" t="s">
        <v>20</v>
      </c>
      <c r="E114" s="263">
        <v>53358.207060000001</v>
      </c>
      <c r="F114" s="263">
        <v>30752.96744</v>
      </c>
      <c r="G114" s="263">
        <v>29577.954840000002</v>
      </c>
      <c r="H114" s="366">
        <f t="shared" si="21"/>
        <v>-1175.0125999999982</v>
      </c>
      <c r="I114" s="39">
        <f t="shared" si="19"/>
        <v>96.179189529295073</v>
      </c>
      <c r="J114" s="462"/>
      <c r="K114" s="514"/>
      <c r="L114" s="20"/>
      <c r="M114" s="20"/>
      <c r="N114" s="20"/>
    </row>
    <row r="115" spans="1:14" s="8" customFormat="1" ht="183" customHeight="1" x14ac:dyDescent="0.5">
      <c r="A115" s="459"/>
      <c r="B115" s="503"/>
      <c r="C115" s="504"/>
      <c r="D115" s="252" t="s">
        <v>21</v>
      </c>
      <c r="E115" s="263">
        <v>0</v>
      </c>
      <c r="F115" s="263">
        <v>0</v>
      </c>
      <c r="G115" s="263">
        <v>0</v>
      </c>
      <c r="H115" s="263">
        <v>0</v>
      </c>
      <c r="I115" s="39">
        <f t="shared" si="19"/>
        <v>0</v>
      </c>
      <c r="J115" s="462"/>
      <c r="K115" s="514"/>
      <c r="L115" s="20"/>
      <c r="M115" s="20"/>
      <c r="N115" s="20"/>
    </row>
    <row r="116" spans="1:14" s="8" customFormat="1" ht="165.75" customHeight="1" x14ac:dyDescent="0.5">
      <c r="A116" s="459"/>
      <c r="B116" s="503"/>
      <c r="C116" s="504"/>
      <c r="D116" s="252" t="s">
        <v>22</v>
      </c>
      <c r="E116" s="217"/>
      <c r="F116" s="263">
        <v>0</v>
      </c>
      <c r="G116" s="263">
        <v>0</v>
      </c>
      <c r="H116" s="263">
        <v>0</v>
      </c>
      <c r="I116" s="39">
        <f t="shared" si="19"/>
        <v>0</v>
      </c>
      <c r="J116" s="462"/>
      <c r="K116" s="514"/>
      <c r="L116" s="20"/>
      <c r="M116" s="20"/>
      <c r="N116" s="20"/>
    </row>
    <row r="117" spans="1:14" s="8" customFormat="1" ht="130.5" customHeight="1" x14ac:dyDescent="0.5">
      <c r="A117" s="459"/>
      <c r="B117" s="503"/>
      <c r="C117" s="504"/>
      <c r="D117" s="253" t="s">
        <v>23</v>
      </c>
      <c r="E117" s="86">
        <v>21272</v>
      </c>
      <c r="F117" s="263">
        <v>0</v>
      </c>
      <c r="G117" s="263">
        <v>0</v>
      </c>
      <c r="H117" s="263">
        <v>0</v>
      </c>
      <c r="I117" s="39">
        <f t="shared" si="19"/>
        <v>0</v>
      </c>
      <c r="J117" s="462"/>
      <c r="K117" s="514"/>
      <c r="L117" s="20"/>
      <c r="M117" s="20"/>
      <c r="N117" s="20"/>
    </row>
    <row r="118" spans="1:14" s="8" customFormat="1" ht="213" customHeight="1" x14ac:dyDescent="0.5">
      <c r="A118" s="459"/>
      <c r="B118" s="503"/>
      <c r="C118" s="504"/>
      <c r="D118" s="255" t="s">
        <v>24</v>
      </c>
      <c r="E118" s="27">
        <v>0</v>
      </c>
      <c r="F118" s="27">
        <v>0</v>
      </c>
      <c r="G118" s="27">
        <v>0</v>
      </c>
      <c r="H118" s="27">
        <v>0</v>
      </c>
      <c r="I118" s="39">
        <f t="shared" si="19"/>
        <v>0</v>
      </c>
      <c r="J118" s="462"/>
      <c r="K118" s="514"/>
      <c r="L118" s="20"/>
      <c r="M118" s="20"/>
      <c r="N118" s="20"/>
    </row>
    <row r="119" spans="1:14" s="8" customFormat="1" ht="228" customHeight="1" x14ac:dyDescent="0.5">
      <c r="A119" s="459">
        <v>14</v>
      </c>
      <c r="B119" s="503" t="s">
        <v>45</v>
      </c>
      <c r="C119" s="504">
        <v>3</v>
      </c>
      <c r="D119" s="244" t="s">
        <v>17</v>
      </c>
      <c r="E119" s="132">
        <f>E120+E121+E122+E123+E125+E126</f>
        <v>5140.1263199999994</v>
      </c>
      <c r="F119" s="132">
        <f>F120+F121+F122+F123+F125+F126</f>
        <v>281.60000000000002</v>
      </c>
      <c r="G119" s="132">
        <f>G120+G121+G122+G123+G125+G126</f>
        <v>61.65</v>
      </c>
      <c r="H119" s="181">
        <f t="shared" ref="H119:H130" si="22">G119-F119</f>
        <v>-219.95000000000002</v>
      </c>
      <c r="I119" s="25">
        <f t="shared" si="19"/>
        <v>21.89275568181818</v>
      </c>
      <c r="J119" s="462">
        <v>6</v>
      </c>
      <c r="K119" s="507" t="s">
        <v>85</v>
      </c>
      <c r="L119" s="20"/>
      <c r="M119" s="20"/>
      <c r="N119" s="20"/>
    </row>
    <row r="120" spans="1:14" s="8" customFormat="1" ht="147" customHeight="1" x14ac:dyDescent="0.5">
      <c r="A120" s="459"/>
      <c r="B120" s="503"/>
      <c r="C120" s="504"/>
      <c r="D120" s="248" t="s">
        <v>18</v>
      </c>
      <c r="E120" s="134">
        <v>0</v>
      </c>
      <c r="F120" s="134">
        <v>0</v>
      </c>
      <c r="G120" s="147">
        <v>0</v>
      </c>
      <c r="H120" s="190">
        <f t="shared" si="22"/>
        <v>0</v>
      </c>
      <c r="I120" s="39">
        <f t="shared" si="19"/>
        <v>0</v>
      </c>
      <c r="J120" s="462"/>
      <c r="K120" s="508"/>
      <c r="L120" s="20"/>
      <c r="M120" s="20"/>
      <c r="N120" s="20"/>
    </row>
    <row r="121" spans="1:14" s="8" customFormat="1" ht="169.5" customHeight="1" x14ac:dyDescent="0.5">
      <c r="A121" s="459"/>
      <c r="B121" s="503"/>
      <c r="C121" s="504"/>
      <c r="D121" s="248" t="s">
        <v>19</v>
      </c>
      <c r="E121" s="263">
        <v>2173</v>
      </c>
      <c r="F121" s="263">
        <v>0</v>
      </c>
      <c r="G121" s="263">
        <v>0</v>
      </c>
      <c r="H121" s="190">
        <f t="shared" si="22"/>
        <v>0</v>
      </c>
      <c r="I121" s="39">
        <f t="shared" si="19"/>
        <v>0</v>
      </c>
      <c r="J121" s="462"/>
      <c r="K121" s="508"/>
      <c r="L121" s="20"/>
      <c r="M121" s="20"/>
      <c r="N121" s="20"/>
    </row>
    <row r="122" spans="1:14" s="8" customFormat="1" ht="169.5" customHeight="1" x14ac:dyDescent="0.5">
      <c r="A122" s="459"/>
      <c r="B122" s="503"/>
      <c r="C122" s="504"/>
      <c r="D122" s="248" t="s">
        <v>20</v>
      </c>
      <c r="E122" s="263">
        <v>1467.4899999999998</v>
      </c>
      <c r="F122" s="263">
        <v>281.60000000000002</v>
      </c>
      <c r="G122" s="263">
        <v>61.65</v>
      </c>
      <c r="H122" s="190">
        <f t="shared" si="22"/>
        <v>-219.95000000000002</v>
      </c>
      <c r="I122" s="39">
        <f t="shared" si="19"/>
        <v>21.89275568181818</v>
      </c>
      <c r="J122" s="462"/>
      <c r="K122" s="508"/>
      <c r="L122" s="20"/>
      <c r="M122" s="20"/>
      <c r="N122" s="20"/>
    </row>
    <row r="123" spans="1:14" s="8" customFormat="1" ht="231" customHeight="1" x14ac:dyDescent="0.5">
      <c r="A123" s="459"/>
      <c r="B123" s="503"/>
      <c r="C123" s="504"/>
      <c r="D123" s="252" t="s">
        <v>21</v>
      </c>
      <c r="E123" s="262">
        <v>0</v>
      </c>
      <c r="F123" s="134">
        <v>0</v>
      </c>
      <c r="G123" s="147">
        <v>0</v>
      </c>
      <c r="H123" s="190">
        <f t="shared" si="22"/>
        <v>0</v>
      </c>
      <c r="I123" s="39">
        <f t="shared" si="19"/>
        <v>0</v>
      </c>
      <c r="J123" s="462"/>
      <c r="K123" s="508"/>
      <c r="L123" s="20"/>
      <c r="M123" s="20"/>
      <c r="N123" s="20"/>
    </row>
    <row r="124" spans="1:14" s="8" customFormat="1" ht="198" customHeight="1" x14ac:dyDescent="0.5">
      <c r="A124" s="459"/>
      <c r="B124" s="503"/>
      <c r="C124" s="504"/>
      <c r="D124" s="252" t="s">
        <v>22</v>
      </c>
      <c r="E124" s="262">
        <v>0</v>
      </c>
      <c r="F124" s="134">
        <v>0</v>
      </c>
      <c r="G124" s="147">
        <v>0</v>
      </c>
      <c r="H124" s="190">
        <f t="shared" si="22"/>
        <v>0</v>
      </c>
      <c r="I124" s="39">
        <f t="shared" si="19"/>
        <v>0</v>
      </c>
      <c r="J124" s="462"/>
      <c r="K124" s="508"/>
      <c r="L124" s="20"/>
      <c r="M124" s="20"/>
      <c r="N124" s="20"/>
    </row>
    <row r="125" spans="1:14" s="8" customFormat="1" ht="128.25" customHeight="1" x14ac:dyDescent="0.5">
      <c r="A125" s="459"/>
      <c r="B125" s="503"/>
      <c r="C125" s="504"/>
      <c r="D125" s="253" t="s">
        <v>23</v>
      </c>
      <c r="E125" s="134">
        <v>1499.6363200000001</v>
      </c>
      <c r="F125" s="134">
        <v>0</v>
      </c>
      <c r="G125" s="147">
        <v>0</v>
      </c>
      <c r="H125" s="190">
        <f t="shared" si="22"/>
        <v>0</v>
      </c>
      <c r="I125" s="39">
        <f t="shared" si="19"/>
        <v>0</v>
      </c>
      <c r="J125" s="462"/>
      <c r="K125" s="508"/>
      <c r="L125" s="20"/>
      <c r="M125" s="20"/>
      <c r="N125" s="20"/>
    </row>
    <row r="126" spans="1:14" s="8" customFormat="1" ht="128.25" customHeight="1" x14ac:dyDescent="0.5">
      <c r="A126" s="459"/>
      <c r="B126" s="503"/>
      <c r="C126" s="504"/>
      <c r="D126" s="255" t="s">
        <v>24</v>
      </c>
      <c r="E126" s="134">
        <v>0</v>
      </c>
      <c r="F126" s="134">
        <v>0</v>
      </c>
      <c r="G126" s="147">
        <v>0</v>
      </c>
      <c r="H126" s="190">
        <f t="shared" si="22"/>
        <v>0</v>
      </c>
      <c r="I126" s="39">
        <f t="shared" si="19"/>
        <v>0</v>
      </c>
      <c r="J126" s="462"/>
      <c r="K126" s="508"/>
      <c r="L126" s="20"/>
      <c r="M126" s="20"/>
      <c r="N126" s="20"/>
    </row>
    <row r="127" spans="1:14" s="8" customFormat="1" ht="219.75" customHeight="1" x14ac:dyDescent="0.5">
      <c r="A127" s="459">
        <v>15</v>
      </c>
      <c r="B127" s="503" t="s">
        <v>47</v>
      </c>
      <c r="C127" s="504">
        <v>5</v>
      </c>
      <c r="D127" s="244" t="s">
        <v>17</v>
      </c>
      <c r="E127" s="132">
        <f>E128+E129+E130+E131+E132+E133</f>
        <v>289248.5</v>
      </c>
      <c r="F127" s="132">
        <f>F128+F129+F130+F133</f>
        <v>11316.6</v>
      </c>
      <c r="G127" s="132">
        <f>G128+G129+G130+G133</f>
        <v>48606.393519999998</v>
      </c>
      <c r="H127" s="144">
        <f t="shared" si="22"/>
        <v>37289.793519999999</v>
      </c>
      <c r="I127" s="25">
        <f t="shared" si="19"/>
        <v>429.51410777088518</v>
      </c>
      <c r="J127" s="462">
        <v>7</v>
      </c>
      <c r="K127" s="465" t="s">
        <v>60</v>
      </c>
      <c r="L127" s="20"/>
      <c r="M127" s="20"/>
      <c r="N127" s="20"/>
    </row>
    <row r="128" spans="1:14" s="8" customFormat="1" ht="128.25" customHeight="1" x14ac:dyDescent="0.5">
      <c r="A128" s="459"/>
      <c r="B128" s="503"/>
      <c r="C128" s="504"/>
      <c r="D128" s="248" t="s">
        <v>18</v>
      </c>
      <c r="E128" s="298">
        <v>0</v>
      </c>
      <c r="F128" s="298">
        <v>0</v>
      </c>
      <c r="G128" s="147">
        <v>0</v>
      </c>
      <c r="H128" s="148">
        <f t="shared" si="22"/>
        <v>0</v>
      </c>
      <c r="I128" s="39">
        <f t="shared" si="19"/>
        <v>0</v>
      </c>
      <c r="J128" s="462"/>
      <c r="K128" s="466"/>
      <c r="L128" s="20"/>
      <c r="M128" s="20"/>
      <c r="N128" s="20"/>
    </row>
    <row r="129" spans="1:14" s="8" customFormat="1" ht="159" customHeight="1" x14ac:dyDescent="0.5">
      <c r="A129" s="459"/>
      <c r="B129" s="503"/>
      <c r="C129" s="504"/>
      <c r="D129" s="248" t="s">
        <v>19</v>
      </c>
      <c r="E129" s="150">
        <v>198907.7</v>
      </c>
      <c r="F129" s="150">
        <v>0</v>
      </c>
      <c r="G129" s="235">
        <v>32345.99352</v>
      </c>
      <c r="H129" s="152">
        <f t="shared" si="22"/>
        <v>32345.99352</v>
      </c>
      <c r="I129" s="39">
        <v>0</v>
      </c>
      <c r="J129" s="462"/>
      <c r="K129" s="466"/>
      <c r="L129" s="20"/>
      <c r="M129" s="20"/>
      <c r="N129" s="20"/>
    </row>
    <row r="130" spans="1:14" s="8" customFormat="1" ht="177" customHeight="1" x14ac:dyDescent="0.5">
      <c r="A130" s="459"/>
      <c r="B130" s="503"/>
      <c r="C130" s="504"/>
      <c r="D130" s="248" t="s">
        <v>20</v>
      </c>
      <c r="E130" s="150">
        <v>57840.800000000003</v>
      </c>
      <c r="F130" s="150">
        <v>11316.6</v>
      </c>
      <c r="G130" s="150">
        <v>16260.4</v>
      </c>
      <c r="H130" s="152">
        <f t="shared" si="22"/>
        <v>4943.7999999999993</v>
      </c>
      <c r="I130" s="160">
        <f t="shared" ref="I130:I139" si="23">IF(G130=0,0,G130/F130*100)</f>
        <v>143.68626619302617</v>
      </c>
      <c r="J130" s="462"/>
      <c r="K130" s="466"/>
      <c r="L130" s="20"/>
      <c r="M130" s="20"/>
      <c r="N130" s="20"/>
    </row>
    <row r="131" spans="1:14" s="8" customFormat="1" ht="263.25" customHeight="1" x14ac:dyDescent="0.5">
      <c r="A131" s="459"/>
      <c r="B131" s="503"/>
      <c r="C131" s="504"/>
      <c r="D131" s="252" t="s">
        <v>21</v>
      </c>
      <c r="E131" s="339">
        <v>0</v>
      </c>
      <c r="F131" s="339">
        <v>0</v>
      </c>
      <c r="G131" s="340">
        <v>0</v>
      </c>
      <c r="H131" s="341">
        <v>0</v>
      </c>
      <c r="I131" s="335">
        <f t="shared" si="23"/>
        <v>0</v>
      </c>
      <c r="J131" s="462"/>
      <c r="K131" s="466"/>
      <c r="L131" s="20"/>
      <c r="M131" s="20"/>
      <c r="N131" s="20"/>
    </row>
    <row r="132" spans="1:14" s="8" customFormat="1" ht="201.75" customHeight="1" x14ac:dyDescent="0.5">
      <c r="A132" s="459"/>
      <c r="B132" s="503"/>
      <c r="C132" s="504"/>
      <c r="D132" s="252" t="s">
        <v>22</v>
      </c>
      <c r="E132" s="339">
        <v>0</v>
      </c>
      <c r="F132" s="339">
        <v>0</v>
      </c>
      <c r="G132" s="340">
        <v>0</v>
      </c>
      <c r="H132" s="334">
        <f t="shared" ref="H132:H139" si="24">G132-F132</f>
        <v>0</v>
      </c>
      <c r="I132" s="335">
        <f t="shared" si="23"/>
        <v>0</v>
      </c>
      <c r="J132" s="462"/>
      <c r="K132" s="466"/>
      <c r="L132" s="20"/>
      <c r="M132" s="20"/>
      <c r="N132" s="20"/>
    </row>
    <row r="133" spans="1:14" s="8" customFormat="1" ht="172.5" customHeight="1" x14ac:dyDescent="0.5">
      <c r="A133" s="459"/>
      <c r="B133" s="503"/>
      <c r="C133" s="504"/>
      <c r="D133" s="253" t="s">
        <v>23</v>
      </c>
      <c r="E133" s="150">
        <v>32500</v>
      </c>
      <c r="F133" s="339">
        <v>0</v>
      </c>
      <c r="G133" s="340">
        <v>0</v>
      </c>
      <c r="H133" s="342">
        <f t="shared" si="24"/>
        <v>0</v>
      </c>
      <c r="I133" s="335">
        <f t="shared" si="23"/>
        <v>0</v>
      </c>
      <c r="J133" s="462"/>
      <c r="K133" s="466"/>
      <c r="L133" s="20"/>
      <c r="M133" s="20"/>
      <c r="N133" s="20"/>
    </row>
    <row r="134" spans="1:14" s="8" customFormat="1" ht="128.25" customHeight="1" x14ac:dyDescent="0.5">
      <c r="A134" s="459"/>
      <c r="B134" s="503"/>
      <c r="C134" s="504"/>
      <c r="D134" s="255" t="s">
        <v>24</v>
      </c>
      <c r="E134" s="298">
        <v>0</v>
      </c>
      <c r="F134" s="298">
        <v>0</v>
      </c>
      <c r="G134" s="298">
        <v>0</v>
      </c>
      <c r="H134" s="334">
        <f t="shared" si="24"/>
        <v>0</v>
      </c>
      <c r="I134" s="335">
        <f t="shared" si="23"/>
        <v>0</v>
      </c>
      <c r="J134" s="462"/>
      <c r="K134" s="466"/>
      <c r="L134" s="20"/>
      <c r="M134" s="20"/>
      <c r="N134" s="20"/>
    </row>
    <row r="135" spans="1:14" s="8" customFormat="1" ht="280.5" customHeight="1" x14ac:dyDescent="0.5">
      <c r="A135" s="459">
        <v>16</v>
      </c>
      <c r="B135" s="503" t="s">
        <v>48</v>
      </c>
      <c r="C135" s="504">
        <v>2</v>
      </c>
      <c r="D135" s="244" t="s">
        <v>17</v>
      </c>
      <c r="E135" s="132">
        <f>E136+E137+E138+E139+E141</f>
        <v>67380.760000000009</v>
      </c>
      <c r="F135" s="132">
        <f>F136+F137+F138+F141</f>
        <v>24972.82</v>
      </c>
      <c r="G135" s="132">
        <f>G136+G137+G138+G141</f>
        <v>26390.42</v>
      </c>
      <c r="H135" s="168">
        <f t="shared" si="24"/>
        <v>1417.5999999999985</v>
      </c>
      <c r="I135" s="132">
        <f t="shared" si="23"/>
        <v>105.67657156860939</v>
      </c>
      <c r="J135" s="462">
        <v>7</v>
      </c>
      <c r="K135" s="515" t="s">
        <v>61</v>
      </c>
      <c r="L135" s="20"/>
      <c r="M135" s="20"/>
      <c r="N135" s="20"/>
    </row>
    <row r="136" spans="1:14" s="8" customFormat="1" ht="196.5" customHeight="1" x14ac:dyDescent="0.5">
      <c r="A136" s="459"/>
      <c r="B136" s="503"/>
      <c r="C136" s="504"/>
      <c r="D136" s="248" t="s">
        <v>18</v>
      </c>
      <c r="E136" s="167">
        <v>0</v>
      </c>
      <c r="F136" s="167">
        <v>0</v>
      </c>
      <c r="G136" s="167">
        <v>0</v>
      </c>
      <c r="H136" s="135">
        <f t="shared" si="24"/>
        <v>0</v>
      </c>
      <c r="I136" s="136">
        <f t="shared" si="23"/>
        <v>0</v>
      </c>
      <c r="J136" s="462"/>
      <c r="K136" s="515"/>
      <c r="L136" s="20"/>
      <c r="M136" s="20"/>
      <c r="N136" s="20"/>
    </row>
    <row r="137" spans="1:14" s="8" customFormat="1" ht="170.25" customHeight="1" x14ac:dyDescent="0.5">
      <c r="A137" s="459"/>
      <c r="B137" s="503"/>
      <c r="C137" s="504"/>
      <c r="D137" s="248" t="s">
        <v>19</v>
      </c>
      <c r="E137" s="167">
        <v>0</v>
      </c>
      <c r="F137" s="167">
        <v>0</v>
      </c>
      <c r="G137" s="167">
        <v>0</v>
      </c>
      <c r="H137" s="135">
        <f t="shared" si="24"/>
        <v>0</v>
      </c>
      <c r="I137" s="136">
        <f t="shared" si="23"/>
        <v>0</v>
      </c>
      <c r="J137" s="462"/>
      <c r="K137" s="515"/>
      <c r="L137" s="20"/>
      <c r="M137" s="20"/>
      <c r="N137" s="20"/>
    </row>
    <row r="138" spans="1:14" s="8" customFormat="1" ht="201" customHeight="1" x14ac:dyDescent="0.5">
      <c r="A138" s="459"/>
      <c r="B138" s="503"/>
      <c r="C138" s="504"/>
      <c r="D138" s="248" t="s">
        <v>20</v>
      </c>
      <c r="E138" s="226">
        <v>60380.76</v>
      </c>
      <c r="F138" s="223">
        <v>24972.82</v>
      </c>
      <c r="G138" s="226">
        <v>26390.42</v>
      </c>
      <c r="H138" s="164">
        <f t="shared" si="24"/>
        <v>1417.5999999999985</v>
      </c>
      <c r="I138" s="136">
        <f t="shared" si="23"/>
        <v>105.67657156860939</v>
      </c>
      <c r="J138" s="462"/>
      <c r="K138" s="515"/>
      <c r="L138" s="20"/>
      <c r="M138" s="20"/>
      <c r="N138" s="20"/>
    </row>
    <row r="139" spans="1:14" s="8" customFormat="1" ht="217.5" customHeight="1" x14ac:dyDescent="0.5">
      <c r="A139" s="459"/>
      <c r="B139" s="503"/>
      <c r="C139" s="504"/>
      <c r="D139" s="252" t="s">
        <v>21</v>
      </c>
      <c r="E139" s="167">
        <v>0</v>
      </c>
      <c r="F139" s="167">
        <v>0</v>
      </c>
      <c r="G139" s="167">
        <v>0</v>
      </c>
      <c r="H139" s="135">
        <f t="shared" si="24"/>
        <v>0</v>
      </c>
      <c r="I139" s="136">
        <f t="shared" si="23"/>
        <v>0</v>
      </c>
      <c r="J139" s="462"/>
      <c r="K139" s="515"/>
      <c r="L139" s="20"/>
      <c r="M139" s="20"/>
      <c r="N139" s="20"/>
    </row>
    <row r="140" spans="1:14" s="8" customFormat="1" ht="174.75" customHeight="1" x14ac:dyDescent="0.5">
      <c r="A140" s="459"/>
      <c r="B140" s="503"/>
      <c r="C140" s="504"/>
      <c r="D140" s="252" t="s">
        <v>22</v>
      </c>
      <c r="E140" s="167">
        <v>0</v>
      </c>
      <c r="F140" s="167">
        <v>0</v>
      </c>
      <c r="G140" s="167">
        <v>0</v>
      </c>
      <c r="H140" s="135">
        <v>0</v>
      </c>
      <c r="I140" s="136">
        <v>0</v>
      </c>
      <c r="J140" s="462"/>
      <c r="K140" s="515"/>
      <c r="L140" s="20"/>
      <c r="M140" s="20"/>
      <c r="N140" s="20"/>
    </row>
    <row r="141" spans="1:14" s="8" customFormat="1" ht="130.5" customHeight="1" x14ac:dyDescent="0.5">
      <c r="A141" s="459"/>
      <c r="B141" s="503"/>
      <c r="C141" s="504"/>
      <c r="D141" s="253" t="s">
        <v>23</v>
      </c>
      <c r="E141" s="163">
        <v>7000</v>
      </c>
      <c r="F141" s="167">
        <v>0</v>
      </c>
      <c r="G141" s="167">
        <v>0</v>
      </c>
      <c r="H141" s="135">
        <f>G141-F141</f>
        <v>0</v>
      </c>
      <c r="I141" s="136">
        <f t="shared" ref="I141:I147" si="25">IF(G141=0,0,G141/F141*100)</f>
        <v>0</v>
      </c>
      <c r="J141" s="462"/>
      <c r="K141" s="515"/>
      <c r="L141" s="20"/>
      <c r="M141" s="20"/>
      <c r="N141" s="20"/>
    </row>
    <row r="142" spans="1:14" s="8" customFormat="1" ht="130.5" customHeight="1" x14ac:dyDescent="0.5">
      <c r="A142" s="459"/>
      <c r="B142" s="503"/>
      <c r="C142" s="504"/>
      <c r="D142" s="255" t="s">
        <v>24</v>
      </c>
      <c r="E142" s="169">
        <v>0</v>
      </c>
      <c r="F142" s="134">
        <v>0</v>
      </c>
      <c r="G142" s="134">
        <v>0</v>
      </c>
      <c r="H142" s="135">
        <v>0</v>
      </c>
      <c r="I142" s="136">
        <f t="shared" si="25"/>
        <v>0</v>
      </c>
      <c r="J142" s="462"/>
      <c r="K142" s="515"/>
      <c r="L142" s="20"/>
      <c r="M142" s="20"/>
      <c r="N142" s="20"/>
    </row>
    <row r="143" spans="1:14" s="8" customFormat="1" ht="160.5" customHeight="1" x14ac:dyDescent="0.5">
      <c r="A143" s="459">
        <v>17</v>
      </c>
      <c r="B143" s="493" t="s">
        <v>57</v>
      </c>
      <c r="C143" s="504">
        <v>6</v>
      </c>
      <c r="D143" s="244" t="s">
        <v>17</v>
      </c>
      <c r="E143" s="132">
        <f>E144+E145+E146+E147+E149</f>
        <v>542968.42457000003</v>
      </c>
      <c r="F143" s="132">
        <f>F144+F145+F146+F147+F149</f>
        <v>344473.679</v>
      </c>
      <c r="G143" s="132">
        <f>G144+G145+G146+G147+G149</f>
        <v>343110.91309000005</v>
      </c>
      <c r="H143" s="168">
        <f>G143-F143</f>
        <v>-1362.7659099999582</v>
      </c>
      <c r="I143" s="132">
        <f t="shared" si="25"/>
        <v>99.604391861242917</v>
      </c>
      <c r="J143" s="462">
        <v>10</v>
      </c>
      <c r="K143" s="507" t="s">
        <v>49</v>
      </c>
      <c r="L143" s="20"/>
      <c r="M143" s="20"/>
      <c r="N143" s="20"/>
    </row>
    <row r="144" spans="1:14" s="8" customFormat="1" ht="130.5" customHeight="1" x14ac:dyDescent="0.5">
      <c r="A144" s="459"/>
      <c r="B144" s="493"/>
      <c r="C144" s="504"/>
      <c r="D144" s="248" t="s">
        <v>18</v>
      </c>
      <c r="E144" s="167">
        <v>0</v>
      </c>
      <c r="F144" s="167">
        <v>0</v>
      </c>
      <c r="G144" s="167">
        <v>0</v>
      </c>
      <c r="H144" s="158">
        <f>G144-F144</f>
        <v>0</v>
      </c>
      <c r="I144" s="159">
        <f t="shared" si="25"/>
        <v>0</v>
      </c>
      <c r="J144" s="462"/>
      <c r="K144" s="508"/>
      <c r="L144" s="20"/>
      <c r="M144" s="20"/>
      <c r="N144" s="20"/>
    </row>
    <row r="145" spans="1:14" s="8" customFormat="1" ht="205.5" customHeight="1" x14ac:dyDescent="0.5">
      <c r="A145" s="459"/>
      <c r="B145" s="493"/>
      <c r="C145" s="504"/>
      <c r="D145" s="248" t="s">
        <v>19</v>
      </c>
      <c r="E145" s="234">
        <v>131270.39999999999</v>
      </c>
      <c r="F145" s="234">
        <v>65634.899999999994</v>
      </c>
      <c r="G145" s="234">
        <v>65634.899999999994</v>
      </c>
      <c r="H145" s="158">
        <f>G145-F145</f>
        <v>0</v>
      </c>
      <c r="I145" s="160">
        <f t="shared" si="25"/>
        <v>100</v>
      </c>
      <c r="J145" s="462"/>
      <c r="K145" s="508"/>
      <c r="L145" s="20"/>
      <c r="M145" s="20"/>
      <c r="N145" s="20"/>
    </row>
    <row r="146" spans="1:14" s="8" customFormat="1" ht="179.25" customHeight="1" x14ac:dyDescent="0.5">
      <c r="A146" s="459"/>
      <c r="B146" s="493"/>
      <c r="C146" s="504"/>
      <c r="D146" s="248" t="s">
        <v>20</v>
      </c>
      <c r="E146" s="234">
        <v>406698.02457000001</v>
      </c>
      <c r="F146" s="234">
        <v>278838.77899999998</v>
      </c>
      <c r="G146" s="234">
        <v>277476.01309000002</v>
      </c>
      <c r="H146" s="164">
        <f>G146-F146</f>
        <v>-1362.7659099999582</v>
      </c>
      <c r="I146" s="160">
        <f t="shared" si="25"/>
        <v>99.511271023748122</v>
      </c>
      <c r="J146" s="462"/>
      <c r="K146" s="508"/>
      <c r="L146" s="20"/>
      <c r="M146" s="20"/>
      <c r="N146" s="20"/>
    </row>
    <row r="147" spans="1:14" s="8" customFormat="1" ht="221.25" customHeight="1" x14ac:dyDescent="0.5">
      <c r="A147" s="459"/>
      <c r="B147" s="493"/>
      <c r="C147" s="504"/>
      <c r="D147" s="252" t="s">
        <v>21</v>
      </c>
      <c r="E147" s="167">
        <v>0</v>
      </c>
      <c r="F147" s="167">
        <v>0</v>
      </c>
      <c r="G147" s="167">
        <v>0</v>
      </c>
      <c r="H147" s="158">
        <f>G147-F147</f>
        <v>0</v>
      </c>
      <c r="I147" s="159">
        <f t="shared" si="25"/>
        <v>0</v>
      </c>
      <c r="J147" s="462"/>
      <c r="K147" s="508"/>
      <c r="L147" s="20"/>
      <c r="M147" s="20"/>
      <c r="N147" s="20"/>
    </row>
    <row r="148" spans="1:14" s="8" customFormat="1" ht="195.75" customHeight="1" x14ac:dyDescent="0.5">
      <c r="A148" s="459"/>
      <c r="B148" s="493"/>
      <c r="C148" s="504"/>
      <c r="D148" s="252" t="s">
        <v>22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462"/>
      <c r="K148" s="508"/>
      <c r="L148" s="20"/>
      <c r="M148" s="20"/>
      <c r="N148" s="20"/>
    </row>
    <row r="149" spans="1:14" s="8" customFormat="1" ht="130.5" customHeight="1" x14ac:dyDescent="0.5">
      <c r="A149" s="459"/>
      <c r="B149" s="493"/>
      <c r="C149" s="504"/>
      <c r="D149" s="253" t="s">
        <v>23</v>
      </c>
      <c r="E149" s="234">
        <v>5000</v>
      </c>
      <c r="F149" s="167">
        <v>0</v>
      </c>
      <c r="G149" s="167">
        <v>0</v>
      </c>
      <c r="H149" s="140">
        <f>G149-F149</f>
        <v>0</v>
      </c>
      <c r="I149" s="159">
        <f t="shared" ref="I149:I175" si="26">IF(G149=0,0,G149/F149*100)</f>
        <v>0</v>
      </c>
      <c r="J149" s="462"/>
      <c r="K149" s="508"/>
      <c r="L149" s="20"/>
      <c r="M149" s="20"/>
      <c r="N149" s="20"/>
    </row>
    <row r="150" spans="1:14" s="8" customFormat="1" ht="130.5" customHeight="1" x14ac:dyDescent="0.5">
      <c r="A150" s="459"/>
      <c r="B150" s="493"/>
      <c r="C150" s="504"/>
      <c r="D150" s="255" t="s">
        <v>24</v>
      </c>
      <c r="E150" s="167">
        <v>0</v>
      </c>
      <c r="F150" s="167">
        <v>0</v>
      </c>
      <c r="G150" s="167">
        <v>0</v>
      </c>
      <c r="H150" s="158">
        <f>G150-F150</f>
        <v>0</v>
      </c>
      <c r="I150" s="159">
        <f t="shared" si="26"/>
        <v>0</v>
      </c>
      <c r="J150" s="462"/>
      <c r="K150" s="508"/>
      <c r="L150" s="20"/>
      <c r="M150" s="20"/>
      <c r="N150" s="20"/>
    </row>
    <row r="151" spans="1:14" s="8" customFormat="1" ht="204.75" customHeight="1" x14ac:dyDescent="0.5">
      <c r="A151" s="459">
        <v>18</v>
      </c>
      <c r="B151" s="503" t="s">
        <v>50</v>
      </c>
      <c r="C151" s="504">
        <v>3</v>
      </c>
      <c r="D151" s="244" t="s">
        <v>17</v>
      </c>
      <c r="E151" s="132">
        <f>E152+E153+E154+E155+E157</f>
        <v>5858.8</v>
      </c>
      <c r="F151" s="132">
        <f>F152+F153+F154+F155+F157</f>
        <v>1939.83186</v>
      </c>
      <c r="G151" s="132">
        <f>G152+G153+G154+G155+G157</f>
        <v>1987.2887700000001</v>
      </c>
      <c r="H151" s="133">
        <f>G151-F151</f>
        <v>47.456910000000107</v>
      </c>
      <c r="I151" s="132">
        <f t="shared" si="26"/>
        <v>102.44644450782452</v>
      </c>
      <c r="J151" s="462">
        <v>4</v>
      </c>
      <c r="K151" s="505" t="s">
        <v>62</v>
      </c>
      <c r="L151" s="20"/>
      <c r="M151" s="20"/>
      <c r="N151" s="20"/>
    </row>
    <row r="152" spans="1:14" s="8" customFormat="1" ht="149.25" customHeight="1" x14ac:dyDescent="0.5">
      <c r="A152" s="459"/>
      <c r="B152" s="503"/>
      <c r="C152" s="504"/>
      <c r="D152" s="248" t="s">
        <v>18</v>
      </c>
      <c r="E152" s="134">
        <v>0</v>
      </c>
      <c r="F152" s="134">
        <v>0</v>
      </c>
      <c r="G152" s="134">
        <v>0</v>
      </c>
      <c r="H152" s="158">
        <v>0</v>
      </c>
      <c r="I152" s="134">
        <f t="shared" si="26"/>
        <v>0</v>
      </c>
      <c r="J152" s="462"/>
      <c r="K152" s="506"/>
      <c r="L152" s="20"/>
      <c r="M152" s="20"/>
      <c r="N152" s="20"/>
    </row>
    <row r="153" spans="1:14" s="8" customFormat="1" ht="157.5" customHeight="1" x14ac:dyDescent="0.5">
      <c r="A153" s="459"/>
      <c r="B153" s="503"/>
      <c r="C153" s="504"/>
      <c r="D153" s="248" t="s">
        <v>19</v>
      </c>
      <c r="E153" s="365">
        <v>5586.8</v>
      </c>
      <c r="F153" s="365">
        <v>1917.83186</v>
      </c>
      <c r="G153" s="365">
        <v>1965.2887700000001</v>
      </c>
      <c r="H153" s="140">
        <f>G153-F153</f>
        <v>47.456910000000107</v>
      </c>
      <c r="I153" s="187">
        <f t="shared" si="26"/>
        <v>102.4745083753067</v>
      </c>
      <c r="J153" s="462"/>
      <c r="K153" s="506"/>
      <c r="L153" s="20"/>
      <c r="M153" s="20"/>
      <c r="N153" s="20"/>
    </row>
    <row r="154" spans="1:14" s="8" customFormat="1" ht="138.75" customHeight="1" x14ac:dyDescent="0.5">
      <c r="A154" s="459"/>
      <c r="B154" s="503"/>
      <c r="C154" s="504"/>
      <c r="D154" s="248" t="s">
        <v>20</v>
      </c>
      <c r="E154" s="365">
        <v>22</v>
      </c>
      <c r="F154" s="364">
        <v>22</v>
      </c>
      <c r="G154" s="365">
        <v>22</v>
      </c>
      <c r="H154" s="140">
        <f>G154-F154</f>
        <v>0</v>
      </c>
      <c r="I154" s="187">
        <f t="shared" si="26"/>
        <v>100</v>
      </c>
      <c r="J154" s="462"/>
      <c r="K154" s="506"/>
      <c r="L154" s="20"/>
      <c r="M154" s="20"/>
      <c r="N154" s="20"/>
    </row>
    <row r="155" spans="1:14" s="8" customFormat="1" ht="234" customHeight="1" x14ac:dyDescent="0.5">
      <c r="A155" s="459"/>
      <c r="B155" s="503"/>
      <c r="C155" s="504"/>
      <c r="D155" s="252" t="s">
        <v>21</v>
      </c>
      <c r="E155" s="138">
        <v>0</v>
      </c>
      <c r="F155" s="184">
        <v>0</v>
      </c>
      <c r="G155" s="138">
        <v>0</v>
      </c>
      <c r="H155" s="188">
        <v>0</v>
      </c>
      <c r="I155" s="134">
        <f t="shared" si="26"/>
        <v>0</v>
      </c>
      <c r="J155" s="462"/>
      <c r="K155" s="506"/>
      <c r="L155" s="20"/>
      <c r="M155" s="20"/>
      <c r="N155" s="20"/>
    </row>
    <row r="156" spans="1:14" s="8" customFormat="1" ht="204" customHeight="1" x14ac:dyDescent="0.5">
      <c r="A156" s="459"/>
      <c r="B156" s="503"/>
      <c r="C156" s="504"/>
      <c r="D156" s="252" t="s">
        <v>22</v>
      </c>
      <c r="E156" s="184">
        <v>0</v>
      </c>
      <c r="F156" s="184">
        <v>0</v>
      </c>
      <c r="G156" s="184">
        <v>0</v>
      </c>
      <c r="H156" s="188">
        <v>0</v>
      </c>
      <c r="I156" s="134">
        <f t="shared" si="26"/>
        <v>0</v>
      </c>
      <c r="J156" s="462"/>
      <c r="K156" s="506"/>
      <c r="L156" s="20"/>
      <c r="M156" s="20"/>
      <c r="N156" s="20"/>
    </row>
    <row r="157" spans="1:14" s="8" customFormat="1" ht="157.5" customHeight="1" x14ac:dyDescent="0.5">
      <c r="A157" s="459"/>
      <c r="B157" s="503"/>
      <c r="C157" s="504"/>
      <c r="D157" s="253" t="s">
        <v>23</v>
      </c>
      <c r="E157" s="184">
        <v>250</v>
      </c>
      <c r="F157" s="184">
        <v>0</v>
      </c>
      <c r="G157" s="184">
        <v>0</v>
      </c>
      <c r="H157" s="186">
        <v>0</v>
      </c>
      <c r="I157" s="187">
        <f t="shared" si="26"/>
        <v>0</v>
      </c>
      <c r="J157" s="462"/>
      <c r="K157" s="506"/>
      <c r="L157" s="20"/>
      <c r="M157" s="20"/>
      <c r="N157" s="20"/>
    </row>
    <row r="158" spans="1:14" s="8" customFormat="1" ht="131.25" customHeight="1" x14ac:dyDescent="0.5">
      <c r="A158" s="459"/>
      <c r="B158" s="503"/>
      <c r="C158" s="504"/>
      <c r="D158" s="255" t="s">
        <v>24</v>
      </c>
      <c r="E158" s="184">
        <v>0</v>
      </c>
      <c r="F158" s="184">
        <v>0</v>
      </c>
      <c r="G158" s="184">
        <v>0</v>
      </c>
      <c r="H158" s="188">
        <v>0</v>
      </c>
      <c r="I158" s="134">
        <f t="shared" si="26"/>
        <v>0</v>
      </c>
      <c r="J158" s="462"/>
      <c r="K158" s="506"/>
      <c r="L158" s="20"/>
      <c r="M158" s="20"/>
      <c r="N158" s="20"/>
    </row>
    <row r="159" spans="1:14" s="8" customFormat="1" ht="176.25" customHeight="1" x14ac:dyDescent="0.5">
      <c r="A159" s="459">
        <v>19</v>
      </c>
      <c r="B159" s="503" t="s">
        <v>51</v>
      </c>
      <c r="C159" s="504">
        <v>3</v>
      </c>
      <c r="D159" s="244" t="s">
        <v>17</v>
      </c>
      <c r="E159" s="132">
        <f>E160+E161+E162+E165</f>
        <v>86863.8</v>
      </c>
      <c r="F159" s="132">
        <f>F160+F161+F162+F165</f>
        <v>39673.9</v>
      </c>
      <c r="G159" s="132">
        <f>G160+G161+G162+G165</f>
        <v>38519.4</v>
      </c>
      <c r="H159" s="168">
        <f t="shared" ref="H159:H176" si="27">G159-F159</f>
        <v>-1154.5</v>
      </c>
      <c r="I159" s="132">
        <f t="shared" si="26"/>
        <v>97.090026440556642</v>
      </c>
      <c r="J159" s="462">
        <v>4</v>
      </c>
      <c r="K159" s="507" t="s">
        <v>52</v>
      </c>
      <c r="L159" s="20"/>
      <c r="M159" s="20"/>
      <c r="N159" s="20"/>
    </row>
    <row r="160" spans="1:14" s="8" customFormat="1" ht="165" customHeight="1" x14ac:dyDescent="0.5">
      <c r="A160" s="459"/>
      <c r="B160" s="503"/>
      <c r="C160" s="504"/>
      <c r="D160" s="248" t="s">
        <v>18</v>
      </c>
      <c r="E160" s="262">
        <v>0</v>
      </c>
      <c r="F160" s="262">
        <v>0</v>
      </c>
      <c r="G160" s="262">
        <v>0</v>
      </c>
      <c r="H160" s="172">
        <f t="shared" si="27"/>
        <v>0</v>
      </c>
      <c r="I160" s="136">
        <f t="shared" si="26"/>
        <v>0</v>
      </c>
      <c r="J160" s="462"/>
      <c r="K160" s="508"/>
      <c r="L160" s="20"/>
      <c r="M160" s="20"/>
      <c r="N160" s="20"/>
    </row>
    <row r="161" spans="1:14" s="8" customFormat="1" ht="162" customHeight="1" x14ac:dyDescent="0.5">
      <c r="A161" s="459"/>
      <c r="B161" s="503"/>
      <c r="C161" s="504"/>
      <c r="D161" s="248" t="s">
        <v>19</v>
      </c>
      <c r="E161" s="264">
        <v>84575.5</v>
      </c>
      <c r="F161" s="265">
        <v>37385.599999999999</v>
      </c>
      <c r="G161" s="265">
        <v>36251.1</v>
      </c>
      <c r="H161" s="161">
        <f t="shared" si="27"/>
        <v>-1134.5</v>
      </c>
      <c r="I161" s="136">
        <f t="shared" si="26"/>
        <v>96.96540914148764</v>
      </c>
      <c r="J161" s="462"/>
      <c r="K161" s="508"/>
      <c r="L161" s="20"/>
      <c r="M161" s="20"/>
      <c r="N161" s="20"/>
    </row>
    <row r="162" spans="1:14" s="8" customFormat="1" ht="131.25" customHeight="1" x14ac:dyDescent="0.5">
      <c r="A162" s="459"/>
      <c r="B162" s="503"/>
      <c r="C162" s="504"/>
      <c r="D162" s="248" t="s">
        <v>20</v>
      </c>
      <c r="E162" s="264">
        <v>2288.3000000000002</v>
      </c>
      <c r="F162" s="264">
        <v>2288.3000000000002</v>
      </c>
      <c r="G162" s="264">
        <v>2268.3000000000002</v>
      </c>
      <c r="H162" s="186">
        <f t="shared" si="27"/>
        <v>-20</v>
      </c>
      <c r="I162" s="136">
        <f t="shared" si="26"/>
        <v>99.125988725254558</v>
      </c>
      <c r="J162" s="462"/>
      <c r="K162" s="508"/>
      <c r="L162" s="20"/>
      <c r="M162" s="20"/>
      <c r="N162" s="20"/>
    </row>
    <row r="163" spans="1:14" s="8" customFormat="1" ht="245.25" customHeight="1" x14ac:dyDescent="0.5">
      <c r="A163" s="459"/>
      <c r="B163" s="503"/>
      <c r="C163" s="504"/>
      <c r="D163" s="252" t="s">
        <v>21</v>
      </c>
      <c r="E163" s="262">
        <v>0</v>
      </c>
      <c r="F163" s="262">
        <v>0</v>
      </c>
      <c r="G163" s="262">
        <v>0</v>
      </c>
      <c r="H163" s="172">
        <f t="shared" si="27"/>
        <v>0</v>
      </c>
      <c r="I163" s="136">
        <f t="shared" si="26"/>
        <v>0</v>
      </c>
      <c r="J163" s="462"/>
      <c r="K163" s="508"/>
      <c r="L163" s="20"/>
      <c r="M163" s="20"/>
      <c r="N163" s="20"/>
    </row>
    <row r="164" spans="1:14" s="8" customFormat="1" ht="191.25" customHeight="1" x14ac:dyDescent="0.5">
      <c r="A164" s="459"/>
      <c r="B164" s="503"/>
      <c r="C164" s="504"/>
      <c r="D164" s="252" t="s">
        <v>22</v>
      </c>
      <c r="E164" s="262">
        <v>0</v>
      </c>
      <c r="F164" s="262">
        <v>0</v>
      </c>
      <c r="G164" s="262">
        <v>0</v>
      </c>
      <c r="H164" s="172">
        <f t="shared" si="27"/>
        <v>0</v>
      </c>
      <c r="I164" s="136">
        <f t="shared" si="26"/>
        <v>0</v>
      </c>
      <c r="J164" s="462"/>
      <c r="K164" s="508"/>
      <c r="L164" s="20"/>
      <c r="M164" s="20"/>
      <c r="N164" s="20"/>
    </row>
    <row r="165" spans="1:14" s="8" customFormat="1" ht="131.25" customHeight="1" x14ac:dyDescent="0.5">
      <c r="A165" s="459"/>
      <c r="B165" s="503"/>
      <c r="C165" s="504"/>
      <c r="D165" s="253" t="s">
        <v>23</v>
      </c>
      <c r="E165" s="134">
        <v>0</v>
      </c>
      <c r="F165" s="134">
        <v>0</v>
      </c>
      <c r="G165" s="134">
        <v>0</v>
      </c>
      <c r="H165" s="186">
        <f t="shared" si="27"/>
        <v>0</v>
      </c>
      <c r="I165" s="136">
        <f t="shared" si="26"/>
        <v>0</v>
      </c>
      <c r="J165" s="462"/>
      <c r="K165" s="508"/>
      <c r="L165" s="20"/>
      <c r="M165" s="20"/>
      <c r="N165" s="20"/>
    </row>
    <row r="166" spans="1:14" s="8" customFormat="1" ht="131.25" customHeight="1" x14ac:dyDescent="0.5">
      <c r="A166" s="459"/>
      <c r="B166" s="503"/>
      <c r="C166" s="504"/>
      <c r="D166" s="255" t="s">
        <v>24</v>
      </c>
      <c r="E166" s="134">
        <v>0</v>
      </c>
      <c r="F166" s="134">
        <v>0</v>
      </c>
      <c r="G166" s="134">
        <v>0</v>
      </c>
      <c r="H166" s="172">
        <f t="shared" si="27"/>
        <v>0</v>
      </c>
      <c r="I166" s="136">
        <f t="shared" si="26"/>
        <v>0</v>
      </c>
      <c r="J166" s="462"/>
      <c r="K166" s="508"/>
      <c r="L166" s="20"/>
      <c r="M166" s="20"/>
      <c r="N166" s="20"/>
    </row>
    <row r="167" spans="1:14" s="8" customFormat="1" ht="222.75" customHeight="1" x14ac:dyDescent="0.5">
      <c r="A167" s="459">
        <v>20</v>
      </c>
      <c r="B167" s="503" t="s">
        <v>53</v>
      </c>
      <c r="C167" s="504">
        <v>10</v>
      </c>
      <c r="D167" s="244" t="s">
        <v>17</v>
      </c>
      <c r="E167" s="132">
        <f>E168+E169+E170+E171+E173</f>
        <v>474652.47229500004</v>
      </c>
      <c r="F167" s="132">
        <f>F168+F169+F170+F171+F173</f>
        <v>219675.97311999998</v>
      </c>
      <c r="G167" s="132">
        <f>G168+G169+G170+G171+G173</f>
        <v>230111.85019999999</v>
      </c>
      <c r="H167" s="168">
        <f t="shared" si="27"/>
        <v>10435.877080000006</v>
      </c>
      <c r="I167" s="132">
        <f t="shared" si="26"/>
        <v>104.75057737620641</v>
      </c>
      <c r="J167" s="462">
        <v>11</v>
      </c>
      <c r="K167" s="507" t="s">
        <v>67</v>
      </c>
      <c r="L167" s="20"/>
      <c r="M167" s="20"/>
      <c r="N167" s="20"/>
    </row>
    <row r="168" spans="1:14" s="8" customFormat="1" ht="172.5" customHeight="1" x14ac:dyDescent="0.5">
      <c r="A168" s="459"/>
      <c r="B168" s="503"/>
      <c r="C168" s="504"/>
      <c r="D168" s="248" t="s">
        <v>18</v>
      </c>
      <c r="E168" s="179">
        <v>5482.3</v>
      </c>
      <c r="F168" s="179">
        <v>4258.4809700000005</v>
      </c>
      <c r="G168" s="179">
        <v>3579.5272500000001</v>
      </c>
      <c r="H168" s="178">
        <f t="shared" si="27"/>
        <v>-678.95372000000043</v>
      </c>
      <c r="I168" s="136">
        <f t="shared" si="26"/>
        <v>84.056434095089998</v>
      </c>
      <c r="J168" s="462"/>
      <c r="K168" s="508"/>
      <c r="L168" s="20"/>
      <c r="M168" s="20"/>
      <c r="N168" s="20"/>
    </row>
    <row r="169" spans="1:14" s="8" customFormat="1" ht="146.25" customHeight="1" x14ac:dyDescent="0.5">
      <c r="A169" s="459"/>
      <c r="B169" s="503"/>
      <c r="C169" s="504"/>
      <c r="D169" s="248" t="s">
        <v>19</v>
      </c>
      <c r="E169" s="179">
        <v>1688.9</v>
      </c>
      <c r="F169" s="179">
        <v>717.37576999999999</v>
      </c>
      <c r="G169" s="177">
        <v>271.91894000000002</v>
      </c>
      <c r="H169" s="176">
        <f t="shared" si="27"/>
        <v>-445.45682999999997</v>
      </c>
      <c r="I169" s="136">
        <f t="shared" si="26"/>
        <v>37.904673027916743</v>
      </c>
      <c r="J169" s="462"/>
      <c r="K169" s="508"/>
      <c r="L169" s="20"/>
      <c r="M169" s="20"/>
      <c r="N169" s="20"/>
    </row>
    <row r="170" spans="1:14" s="8" customFormat="1" ht="159" customHeight="1" x14ac:dyDescent="0.5">
      <c r="A170" s="459"/>
      <c r="B170" s="503"/>
      <c r="C170" s="504"/>
      <c r="D170" s="248" t="s">
        <v>20</v>
      </c>
      <c r="E170" s="179">
        <v>447971.98925000004</v>
      </c>
      <c r="F170" s="179">
        <v>214700.11637999999</v>
      </c>
      <c r="G170" s="179">
        <v>226260.40401</v>
      </c>
      <c r="H170" s="178">
        <f t="shared" si="27"/>
        <v>11560.287630000006</v>
      </c>
      <c r="I170" s="136">
        <f t="shared" si="26"/>
        <v>105.38438815260787</v>
      </c>
      <c r="J170" s="462"/>
      <c r="K170" s="508"/>
      <c r="L170" s="20"/>
      <c r="M170" s="20"/>
      <c r="N170" s="20"/>
    </row>
    <row r="171" spans="1:14" s="8" customFormat="1" ht="166.5" customHeight="1" x14ac:dyDescent="0.5">
      <c r="A171" s="459"/>
      <c r="B171" s="503"/>
      <c r="C171" s="504"/>
      <c r="D171" s="252" t="s">
        <v>21</v>
      </c>
      <c r="E171" s="175">
        <v>0</v>
      </c>
      <c r="F171" s="175">
        <v>0</v>
      </c>
      <c r="G171" s="175">
        <v>0</v>
      </c>
      <c r="H171" s="176">
        <f t="shared" si="27"/>
        <v>0</v>
      </c>
      <c r="I171" s="136">
        <f t="shared" si="26"/>
        <v>0</v>
      </c>
      <c r="J171" s="462"/>
      <c r="K171" s="508"/>
      <c r="L171" s="20"/>
      <c r="M171" s="20"/>
      <c r="N171" s="20"/>
    </row>
    <row r="172" spans="1:14" s="8" customFormat="1" ht="215.25" customHeight="1" x14ac:dyDescent="0.5">
      <c r="A172" s="459"/>
      <c r="B172" s="503"/>
      <c r="C172" s="504"/>
      <c r="D172" s="252" t="s">
        <v>22</v>
      </c>
      <c r="E172" s="175">
        <v>0</v>
      </c>
      <c r="F172" s="175">
        <v>0</v>
      </c>
      <c r="G172" s="175">
        <v>0</v>
      </c>
      <c r="H172" s="176">
        <f t="shared" si="27"/>
        <v>0</v>
      </c>
      <c r="I172" s="136">
        <f t="shared" si="26"/>
        <v>0</v>
      </c>
      <c r="J172" s="462"/>
      <c r="K172" s="508"/>
      <c r="L172" s="20"/>
      <c r="M172" s="20"/>
      <c r="N172" s="20"/>
    </row>
    <row r="173" spans="1:14" s="8" customFormat="1" ht="141.75" customHeight="1" x14ac:dyDescent="0.5">
      <c r="A173" s="459"/>
      <c r="B173" s="503"/>
      <c r="C173" s="504"/>
      <c r="D173" s="253" t="s">
        <v>23</v>
      </c>
      <c r="E173" s="175">
        <v>19509.283045</v>
      </c>
      <c r="F173" s="175">
        <v>0</v>
      </c>
      <c r="G173" s="175">
        <v>0</v>
      </c>
      <c r="H173" s="174">
        <f t="shared" si="27"/>
        <v>0</v>
      </c>
      <c r="I173" s="136">
        <f t="shared" si="26"/>
        <v>0</v>
      </c>
      <c r="J173" s="462"/>
      <c r="K173" s="508"/>
      <c r="L173" s="20"/>
      <c r="M173" s="20"/>
      <c r="N173" s="20"/>
    </row>
    <row r="174" spans="1:14" s="8" customFormat="1" ht="128.25" customHeight="1" x14ac:dyDescent="0.5">
      <c r="A174" s="459"/>
      <c r="B174" s="503"/>
      <c r="C174" s="504"/>
      <c r="D174" s="255" t="s">
        <v>24</v>
      </c>
      <c r="E174" s="261">
        <v>0</v>
      </c>
      <c r="F174" s="261">
        <v>0</v>
      </c>
      <c r="G174" s="261">
        <v>0</v>
      </c>
      <c r="H174" s="176">
        <f t="shared" si="27"/>
        <v>0</v>
      </c>
      <c r="I174" s="136">
        <f t="shared" si="26"/>
        <v>0</v>
      </c>
      <c r="J174" s="462"/>
      <c r="K174" s="508"/>
      <c r="L174" s="20"/>
      <c r="M174" s="20"/>
      <c r="N174" s="20"/>
    </row>
    <row r="175" spans="1:14" s="8" customFormat="1" ht="210.75" customHeight="1" x14ac:dyDescent="0.5">
      <c r="A175" s="459">
        <v>21</v>
      </c>
      <c r="B175" s="503" t="s">
        <v>54</v>
      </c>
      <c r="C175" s="504">
        <v>14</v>
      </c>
      <c r="D175" s="244" t="s">
        <v>17</v>
      </c>
      <c r="E175" s="132">
        <f>E176+E177+E178+E179+E181</f>
        <v>2046.6</v>
      </c>
      <c r="F175" s="132">
        <f>F176+F177+F178+F179+F181</f>
        <v>1233.1999999999998</v>
      </c>
      <c r="G175" s="132">
        <f>G176+G177+G178+G179+G181</f>
        <v>1141.8999999999999</v>
      </c>
      <c r="H175" s="185">
        <f t="shared" si="27"/>
        <v>-91.299999999999955</v>
      </c>
      <c r="I175" s="132">
        <f t="shared" si="26"/>
        <v>92.596496918585785</v>
      </c>
      <c r="J175" s="462">
        <v>3</v>
      </c>
      <c r="K175" s="465" t="s">
        <v>55</v>
      </c>
      <c r="L175" s="20"/>
      <c r="M175" s="20"/>
      <c r="N175" s="20"/>
    </row>
    <row r="176" spans="1:14" s="8" customFormat="1" ht="169.5" customHeight="1" x14ac:dyDescent="0.5">
      <c r="A176" s="459"/>
      <c r="B176" s="503"/>
      <c r="C176" s="504"/>
      <c r="D176" s="248" t="s">
        <v>18</v>
      </c>
      <c r="E176" s="134">
        <v>0</v>
      </c>
      <c r="F176" s="134">
        <v>0</v>
      </c>
      <c r="G176" s="134">
        <v>0</v>
      </c>
      <c r="H176" s="163">
        <f t="shared" si="27"/>
        <v>0</v>
      </c>
      <c r="I176" s="136">
        <f t="shared" ref="I176:I182" si="28">IF(F176=0,0,G176/F176*100)</f>
        <v>0</v>
      </c>
      <c r="J176" s="462"/>
      <c r="K176" s="466"/>
      <c r="L176" s="20"/>
      <c r="M176" s="20"/>
      <c r="N176" s="20"/>
    </row>
    <row r="177" spans="1:14" s="8" customFormat="1" ht="154.5" customHeight="1" x14ac:dyDescent="0.5">
      <c r="A177" s="459"/>
      <c r="B177" s="503"/>
      <c r="C177" s="504"/>
      <c r="D177" s="248" t="s">
        <v>19</v>
      </c>
      <c r="E177" s="184">
        <v>106.6</v>
      </c>
      <c r="F177" s="184">
        <v>106.6</v>
      </c>
      <c r="G177" s="134">
        <v>106.6</v>
      </c>
      <c r="H177" s="163">
        <v>0</v>
      </c>
      <c r="I177" s="136">
        <f t="shared" si="28"/>
        <v>100</v>
      </c>
      <c r="J177" s="462"/>
      <c r="K177" s="466"/>
      <c r="L177" s="20"/>
      <c r="M177" s="20"/>
      <c r="N177" s="20"/>
    </row>
    <row r="178" spans="1:14" s="8" customFormat="1" ht="184.5" customHeight="1" x14ac:dyDescent="0.5">
      <c r="A178" s="459"/>
      <c r="B178" s="503"/>
      <c r="C178" s="504"/>
      <c r="D178" s="248" t="s">
        <v>20</v>
      </c>
      <c r="E178" s="184">
        <v>1940</v>
      </c>
      <c r="F178" s="184">
        <v>1126.5999999999999</v>
      </c>
      <c r="G178" s="184">
        <v>1035.3</v>
      </c>
      <c r="H178" s="163">
        <v>0</v>
      </c>
      <c r="I178" s="136">
        <f t="shared" si="28"/>
        <v>91.895970175750051</v>
      </c>
      <c r="J178" s="462"/>
      <c r="K178" s="466"/>
      <c r="L178" s="20"/>
      <c r="M178" s="20"/>
      <c r="N178" s="20"/>
    </row>
    <row r="179" spans="1:14" s="8" customFormat="1" ht="232.5" customHeight="1" x14ac:dyDescent="0.5">
      <c r="A179" s="459"/>
      <c r="B179" s="503"/>
      <c r="C179" s="504"/>
      <c r="D179" s="252" t="s">
        <v>21</v>
      </c>
      <c r="E179" s="262">
        <v>0</v>
      </c>
      <c r="F179" s="134">
        <v>0</v>
      </c>
      <c r="G179" s="134">
        <v>0</v>
      </c>
      <c r="H179" s="182">
        <f t="shared" ref="H179:H185" si="29">G179-F179</f>
        <v>0</v>
      </c>
      <c r="I179" s="136">
        <f t="shared" si="28"/>
        <v>0</v>
      </c>
      <c r="J179" s="462"/>
      <c r="K179" s="466"/>
      <c r="L179" s="20"/>
      <c r="M179" s="20"/>
      <c r="N179" s="20"/>
    </row>
    <row r="180" spans="1:14" s="8" customFormat="1" ht="183" customHeight="1" x14ac:dyDescent="0.5">
      <c r="A180" s="459"/>
      <c r="B180" s="503"/>
      <c r="C180" s="504"/>
      <c r="D180" s="252" t="s">
        <v>22</v>
      </c>
      <c r="E180" s="262">
        <v>0</v>
      </c>
      <c r="F180" s="134">
        <v>0</v>
      </c>
      <c r="G180" s="134">
        <v>0</v>
      </c>
      <c r="H180" s="182">
        <f t="shared" si="29"/>
        <v>0</v>
      </c>
      <c r="I180" s="136">
        <f t="shared" si="28"/>
        <v>0</v>
      </c>
      <c r="J180" s="462"/>
      <c r="K180" s="466"/>
      <c r="L180" s="20"/>
      <c r="M180" s="20"/>
      <c r="N180" s="20"/>
    </row>
    <row r="181" spans="1:14" s="8" customFormat="1" ht="191.25" customHeight="1" x14ac:dyDescent="0.5">
      <c r="A181" s="459"/>
      <c r="B181" s="503"/>
      <c r="C181" s="504"/>
      <c r="D181" s="253" t="s">
        <v>23</v>
      </c>
      <c r="E181" s="258">
        <v>0</v>
      </c>
      <c r="F181" s="134">
        <v>0</v>
      </c>
      <c r="G181" s="134">
        <v>0</v>
      </c>
      <c r="H181" s="182">
        <f t="shared" si="29"/>
        <v>0</v>
      </c>
      <c r="I181" s="136">
        <f t="shared" si="28"/>
        <v>0</v>
      </c>
      <c r="J181" s="462"/>
      <c r="K181" s="466"/>
      <c r="L181" s="20"/>
      <c r="M181" s="20"/>
      <c r="N181" s="20"/>
    </row>
    <row r="182" spans="1:14" s="8" customFormat="1" ht="173.25" customHeight="1" x14ac:dyDescent="0.5">
      <c r="A182" s="459"/>
      <c r="B182" s="503"/>
      <c r="C182" s="504"/>
      <c r="D182" s="255" t="s">
        <v>24</v>
      </c>
      <c r="E182" s="134">
        <v>0</v>
      </c>
      <c r="F182" s="134">
        <v>0</v>
      </c>
      <c r="G182" s="134">
        <v>0</v>
      </c>
      <c r="H182" s="182">
        <f t="shared" si="29"/>
        <v>0</v>
      </c>
      <c r="I182" s="136">
        <f t="shared" si="28"/>
        <v>0</v>
      </c>
      <c r="J182" s="462"/>
      <c r="K182" s="466"/>
      <c r="L182" s="20"/>
      <c r="M182" s="20"/>
      <c r="N182" s="20"/>
    </row>
    <row r="183" spans="1:14" s="8" customFormat="1" ht="210.75" customHeight="1" x14ac:dyDescent="0.5">
      <c r="A183" s="459">
        <v>22</v>
      </c>
      <c r="B183" s="503" t="s">
        <v>56</v>
      </c>
      <c r="C183" s="504">
        <v>3</v>
      </c>
      <c r="D183" s="244" t="s">
        <v>17</v>
      </c>
      <c r="E183" s="132">
        <f>E184+E185+E186+E187+E189</f>
        <v>1500</v>
      </c>
      <c r="F183" s="132">
        <f>F184+F185+F186+F187+F189</f>
        <v>300</v>
      </c>
      <c r="G183" s="132">
        <f>G184+G185+G186+G187+G189</f>
        <v>125</v>
      </c>
      <c r="H183" s="181">
        <f t="shared" si="29"/>
        <v>-175</v>
      </c>
      <c r="I183" s="132">
        <f>IF(G183=0,0,G183/F183*100)</f>
        <v>41.666666666666671</v>
      </c>
      <c r="J183" s="462">
        <v>3</v>
      </c>
      <c r="K183" s="465" t="s">
        <v>59</v>
      </c>
      <c r="L183" s="20"/>
      <c r="M183" s="20"/>
      <c r="N183" s="20"/>
    </row>
    <row r="184" spans="1:14" s="8" customFormat="1" ht="169.5" customHeight="1" x14ac:dyDescent="0.5">
      <c r="A184" s="459"/>
      <c r="B184" s="503"/>
      <c r="C184" s="504"/>
      <c r="D184" s="248" t="s">
        <v>18</v>
      </c>
      <c r="E184" s="134">
        <v>0</v>
      </c>
      <c r="F184" s="134">
        <v>0</v>
      </c>
      <c r="G184" s="134">
        <v>0</v>
      </c>
      <c r="H184" s="135">
        <f t="shared" si="29"/>
        <v>0</v>
      </c>
      <c r="I184" s="136">
        <f t="shared" ref="I184:I190" si="30">IF(F184=0,0,G184/F184*100)</f>
        <v>0</v>
      </c>
      <c r="J184" s="462"/>
      <c r="K184" s="466"/>
      <c r="L184" s="20"/>
      <c r="M184" s="20"/>
      <c r="N184" s="20"/>
    </row>
    <row r="185" spans="1:14" s="8" customFormat="1" ht="154.5" customHeight="1" x14ac:dyDescent="0.5">
      <c r="A185" s="459"/>
      <c r="B185" s="503"/>
      <c r="C185" s="504"/>
      <c r="D185" s="248" t="s">
        <v>19</v>
      </c>
      <c r="E185" s="134">
        <v>0</v>
      </c>
      <c r="F185" s="134">
        <v>0</v>
      </c>
      <c r="G185" s="134">
        <v>0</v>
      </c>
      <c r="H185" s="140">
        <f t="shared" si="29"/>
        <v>0</v>
      </c>
      <c r="I185" s="136">
        <f t="shared" si="30"/>
        <v>0</v>
      </c>
      <c r="J185" s="462"/>
      <c r="K185" s="466"/>
      <c r="L185" s="20"/>
      <c r="M185" s="20"/>
      <c r="N185" s="20"/>
    </row>
    <row r="186" spans="1:14" s="8" customFormat="1" ht="184.5" customHeight="1" x14ac:dyDescent="0.5">
      <c r="A186" s="459"/>
      <c r="B186" s="503"/>
      <c r="C186" s="504"/>
      <c r="D186" s="248" t="s">
        <v>20</v>
      </c>
      <c r="E186" s="266">
        <v>1500</v>
      </c>
      <c r="F186" s="134">
        <v>300</v>
      </c>
      <c r="G186" s="134">
        <v>125</v>
      </c>
      <c r="H186" s="140">
        <v>0</v>
      </c>
      <c r="I186" s="136">
        <f t="shared" si="30"/>
        <v>41.666666666666671</v>
      </c>
      <c r="J186" s="462"/>
      <c r="K186" s="466"/>
      <c r="L186" s="20"/>
      <c r="M186" s="20"/>
      <c r="N186" s="20"/>
    </row>
    <row r="187" spans="1:14" s="8" customFormat="1" ht="236.25" customHeight="1" x14ac:dyDescent="0.5">
      <c r="A187" s="459"/>
      <c r="B187" s="503"/>
      <c r="C187" s="504"/>
      <c r="D187" s="252" t="s">
        <v>21</v>
      </c>
      <c r="E187" s="262">
        <v>0</v>
      </c>
      <c r="F187" s="134">
        <v>0</v>
      </c>
      <c r="G187" s="134">
        <v>0</v>
      </c>
      <c r="H187" s="135">
        <f>G187-F187</f>
        <v>0</v>
      </c>
      <c r="I187" s="136">
        <f t="shared" si="30"/>
        <v>0</v>
      </c>
      <c r="J187" s="462"/>
      <c r="K187" s="466"/>
      <c r="L187" s="20"/>
      <c r="M187" s="20"/>
      <c r="N187" s="20"/>
    </row>
    <row r="188" spans="1:14" s="8" customFormat="1" ht="183" customHeight="1" x14ac:dyDescent="0.5">
      <c r="A188" s="459"/>
      <c r="B188" s="503"/>
      <c r="C188" s="504"/>
      <c r="D188" s="252" t="s">
        <v>22</v>
      </c>
      <c r="E188" s="262">
        <v>0</v>
      </c>
      <c r="F188" s="134">
        <v>0</v>
      </c>
      <c r="G188" s="134">
        <v>0</v>
      </c>
      <c r="H188" s="135">
        <f>G188-F188</f>
        <v>0</v>
      </c>
      <c r="I188" s="136">
        <f t="shared" si="30"/>
        <v>0</v>
      </c>
      <c r="J188" s="462"/>
      <c r="K188" s="466"/>
      <c r="L188" s="20"/>
      <c r="M188" s="20"/>
      <c r="N188" s="20"/>
    </row>
    <row r="189" spans="1:14" s="8" customFormat="1" ht="128.25" customHeight="1" x14ac:dyDescent="0.5">
      <c r="A189" s="459"/>
      <c r="B189" s="503"/>
      <c r="C189" s="504"/>
      <c r="D189" s="253" t="s">
        <v>23</v>
      </c>
      <c r="E189" s="258">
        <v>0</v>
      </c>
      <c r="F189" s="134">
        <v>0</v>
      </c>
      <c r="G189" s="134">
        <v>0</v>
      </c>
      <c r="H189" s="135">
        <f>G189-F189</f>
        <v>0</v>
      </c>
      <c r="I189" s="136">
        <f t="shared" si="30"/>
        <v>0</v>
      </c>
      <c r="J189" s="462"/>
      <c r="K189" s="466"/>
      <c r="L189" s="20"/>
      <c r="M189" s="20"/>
      <c r="N189" s="20"/>
    </row>
    <row r="190" spans="1:14" s="8" customFormat="1" ht="128.25" customHeight="1" x14ac:dyDescent="0.5">
      <c r="A190" s="459"/>
      <c r="B190" s="503"/>
      <c r="C190" s="504"/>
      <c r="D190" s="255" t="s">
        <v>24</v>
      </c>
      <c r="E190" s="134">
        <v>0</v>
      </c>
      <c r="F190" s="134">
        <v>0</v>
      </c>
      <c r="G190" s="134">
        <v>0</v>
      </c>
      <c r="H190" s="135">
        <f>G190-F190</f>
        <v>0</v>
      </c>
      <c r="I190" s="136">
        <f t="shared" si="30"/>
        <v>0</v>
      </c>
      <c r="J190" s="462"/>
      <c r="K190" s="466"/>
      <c r="L190" s="20"/>
      <c r="M190" s="20"/>
      <c r="N190" s="20"/>
    </row>
    <row r="191" spans="1:14" ht="53.25" x14ac:dyDescent="0.75">
      <c r="J191" s="22"/>
    </row>
    <row r="192" spans="1:14" ht="53.25" x14ac:dyDescent="0.75">
      <c r="J192" s="22"/>
    </row>
    <row r="193" spans="1:10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2"/>
    </row>
    <row r="194" spans="1:10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2"/>
    </row>
    <row r="195" spans="1:10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2"/>
    </row>
    <row r="196" spans="1:10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2"/>
    </row>
    <row r="197" spans="1:10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2"/>
    </row>
    <row r="198" spans="1:10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2"/>
    </row>
    <row r="199" spans="1:10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2"/>
    </row>
    <row r="200" spans="1:10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2"/>
    </row>
    <row r="201" spans="1:10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2"/>
    </row>
    <row r="202" spans="1:10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2"/>
    </row>
    <row r="203" spans="1:10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2"/>
    </row>
    <row r="204" spans="1:10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2"/>
    </row>
    <row r="205" spans="1:10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2"/>
    </row>
    <row r="206" spans="1:10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2"/>
    </row>
    <row r="207" spans="1:10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2"/>
    </row>
    <row r="208" spans="1:10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2"/>
    </row>
    <row r="209" spans="1:10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2"/>
    </row>
    <row r="210" spans="1:10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2"/>
    </row>
    <row r="211" spans="1:10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2"/>
    </row>
    <row r="212" spans="1:10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2"/>
    </row>
    <row r="213" spans="1:10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2"/>
    </row>
    <row r="214" spans="1:10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2"/>
    </row>
    <row r="215" spans="1:10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2"/>
    </row>
    <row r="216" spans="1:10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2"/>
    </row>
    <row r="217" spans="1:10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2"/>
    </row>
    <row r="218" spans="1:10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2"/>
    </row>
    <row r="219" spans="1:10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2"/>
    </row>
    <row r="220" spans="1:10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2"/>
    </row>
    <row r="221" spans="1:10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2"/>
    </row>
    <row r="222" spans="1:10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2"/>
    </row>
    <row r="223" spans="1:10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2"/>
    </row>
    <row r="224" spans="1:10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2"/>
    </row>
    <row r="225" spans="1:10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2"/>
    </row>
    <row r="226" spans="1:10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2"/>
    </row>
    <row r="227" spans="1:10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2"/>
    </row>
    <row r="228" spans="1:10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2"/>
    </row>
    <row r="229" spans="1:10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2"/>
    </row>
    <row r="230" spans="1:10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2"/>
    </row>
    <row r="231" spans="1:10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2"/>
    </row>
    <row r="232" spans="1:10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2"/>
    </row>
    <row r="233" spans="1:10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2"/>
    </row>
    <row r="234" spans="1:10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2"/>
    </row>
    <row r="235" spans="1:10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2"/>
    </row>
    <row r="236" spans="1:10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2"/>
    </row>
    <row r="237" spans="1:10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2"/>
    </row>
    <row r="238" spans="1:10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2"/>
    </row>
    <row r="239" spans="1:10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2"/>
    </row>
    <row r="240" spans="1:10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2"/>
    </row>
    <row r="241" spans="1:10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2"/>
    </row>
    <row r="242" spans="1:10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2"/>
    </row>
    <row r="243" spans="1:10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2"/>
    </row>
    <row r="244" spans="1:10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2"/>
    </row>
    <row r="245" spans="1:10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2"/>
    </row>
    <row r="246" spans="1:10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2"/>
    </row>
    <row r="247" spans="1:10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2"/>
    </row>
    <row r="248" spans="1:10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2"/>
    </row>
    <row r="249" spans="1:10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2"/>
    </row>
    <row r="250" spans="1:10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2"/>
    </row>
    <row r="251" spans="1:10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2"/>
    </row>
    <row r="252" spans="1:10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2"/>
    </row>
    <row r="253" spans="1:10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2"/>
    </row>
    <row r="254" spans="1:10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2"/>
    </row>
    <row r="255" spans="1:10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2"/>
    </row>
    <row r="256" spans="1:10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2"/>
    </row>
    <row r="257" spans="1:10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2"/>
    </row>
    <row r="258" spans="1:10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2"/>
    </row>
    <row r="259" spans="1:10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2"/>
    </row>
    <row r="260" spans="1:10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2"/>
    </row>
    <row r="261" spans="1:10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2"/>
    </row>
    <row r="262" spans="1:10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2"/>
    </row>
    <row r="263" spans="1:10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2"/>
    </row>
    <row r="264" spans="1:10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2"/>
    </row>
    <row r="265" spans="1:10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2"/>
    </row>
    <row r="266" spans="1:10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2"/>
    </row>
    <row r="267" spans="1:10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2"/>
    </row>
    <row r="268" spans="1:10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2"/>
    </row>
    <row r="269" spans="1:10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2"/>
    </row>
    <row r="270" spans="1:10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2"/>
    </row>
    <row r="271" spans="1:10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2"/>
    </row>
    <row r="272" spans="1:10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2"/>
    </row>
    <row r="273" spans="1:10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2"/>
    </row>
    <row r="274" spans="1:10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2"/>
    </row>
    <row r="275" spans="1:10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2"/>
    </row>
    <row r="276" spans="1:10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2"/>
    </row>
    <row r="277" spans="1:10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2"/>
    </row>
    <row r="278" spans="1:10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2"/>
    </row>
    <row r="279" spans="1:10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2"/>
    </row>
    <row r="280" spans="1:10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2"/>
    </row>
    <row r="281" spans="1:10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2"/>
    </row>
    <row r="282" spans="1:10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2"/>
    </row>
    <row r="283" spans="1:10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2"/>
    </row>
    <row r="284" spans="1:10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2"/>
    </row>
    <row r="285" spans="1:10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2"/>
    </row>
    <row r="286" spans="1:10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2"/>
    </row>
  </sheetData>
  <mergeCells count="123">
    <mergeCell ref="A159:A166"/>
    <mergeCell ref="B159:B166"/>
    <mergeCell ref="C159:C166"/>
    <mergeCell ref="J159:J166"/>
    <mergeCell ref="K159:K166"/>
    <mergeCell ref="A183:A190"/>
    <mergeCell ref="B183:B190"/>
    <mergeCell ref="C183:C190"/>
    <mergeCell ref="J183:J190"/>
    <mergeCell ref="K183:K190"/>
    <mergeCell ref="A167:A174"/>
    <mergeCell ref="B167:B174"/>
    <mergeCell ref="C167:C174"/>
    <mergeCell ref="J167:J174"/>
    <mergeCell ref="K167:K174"/>
    <mergeCell ref="A175:A182"/>
    <mergeCell ref="B175:B182"/>
    <mergeCell ref="C175:C182"/>
    <mergeCell ref="J175:J182"/>
    <mergeCell ref="K175:K182"/>
    <mergeCell ref="A143:A150"/>
    <mergeCell ref="B143:B150"/>
    <mergeCell ref="C143:C150"/>
    <mergeCell ref="J143:J150"/>
    <mergeCell ref="K143:K150"/>
    <mergeCell ref="A151:A158"/>
    <mergeCell ref="B151:B158"/>
    <mergeCell ref="C151:C158"/>
    <mergeCell ref="J151:J158"/>
    <mergeCell ref="K151:K158"/>
    <mergeCell ref="A127:A134"/>
    <mergeCell ref="B127:B134"/>
    <mergeCell ref="C127:C134"/>
    <mergeCell ref="J127:J134"/>
    <mergeCell ref="K127:K134"/>
    <mergeCell ref="A135:A142"/>
    <mergeCell ref="B135:B142"/>
    <mergeCell ref="C135:C142"/>
    <mergeCell ref="J135:J142"/>
    <mergeCell ref="K135:K142"/>
    <mergeCell ref="A111:A118"/>
    <mergeCell ref="B111:B118"/>
    <mergeCell ref="C111:C118"/>
    <mergeCell ref="J111:J118"/>
    <mergeCell ref="K111:K118"/>
    <mergeCell ref="A119:A126"/>
    <mergeCell ref="B119:B126"/>
    <mergeCell ref="C119:C126"/>
    <mergeCell ref="J119:J126"/>
    <mergeCell ref="K119:K126"/>
    <mergeCell ref="A95:A102"/>
    <mergeCell ref="B95:B102"/>
    <mergeCell ref="C95:C102"/>
    <mergeCell ref="J95:J102"/>
    <mergeCell ref="K95:K102"/>
    <mergeCell ref="A103:A110"/>
    <mergeCell ref="B103:B110"/>
    <mergeCell ref="C103:C110"/>
    <mergeCell ref="J103:J110"/>
    <mergeCell ref="K103:K110"/>
    <mergeCell ref="A79:A86"/>
    <mergeCell ref="B79:B86"/>
    <mergeCell ref="C79:C86"/>
    <mergeCell ref="J79:J86"/>
    <mergeCell ref="K79:K86"/>
    <mergeCell ref="A87:A94"/>
    <mergeCell ref="B87:B94"/>
    <mergeCell ref="C87:C94"/>
    <mergeCell ref="J87:J94"/>
    <mergeCell ref="K87:K94"/>
    <mergeCell ref="A63:A70"/>
    <mergeCell ref="B63:B70"/>
    <mergeCell ref="C63:C70"/>
    <mergeCell ref="J63:J70"/>
    <mergeCell ref="K63:K70"/>
    <mergeCell ref="A71:A78"/>
    <mergeCell ref="B71:B78"/>
    <mergeCell ref="C71:C78"/>
    <mergeCell ref="J71:J78"/>
    <mergeCell ref="K71:K78"/>
    <mergeCell ref="A47:A54"/>
    <mergeCell ref="B47:B54"/>
    <mergeCell ref="C47:C54"/>
    <mergeCell ref="J47:J54"/>
    <mergeCell ref="K47:K54"/>
    <mergeCell ref="A55:A62"/>
    <mergeCell ref="B55:B62"/>
    <mergeCell ref="C55:C62"/>
    <mergeCell ref="J55:J62"/>
    <mergeCell ref="K55:K62"/>
    <mergeCell ref="A31:A38"/>
    <mergeCell ref="B31:B38"/>
    <mergeCell ref="C31:C38"/>
    <mergeCell ref="J31:J38"/>
    <mergeCell ref="K31:K38"/>
    <mergeCell ref="A39:A46"/>
    <mergeCell ref="B39:B46"/>
    <mergeCell ref="C39:C46"/>
    <mergeCell ref="J39:J46"/>
    <mergeCell ref="K39:K46"/>
    <mergeCell ref="A15:A22"/>
    <mergeCell ref="B15:B22"/>
    <mergeCell ref="C15:C22"/>
    <mergeCell ref="J15:J22"/>
    <mergeCell ref="K15:K22"/>
    <mergeCell ref="A23:A30"/>
    <mergeCell ref="B23:B30"/>
    <mergeCell ref="C23:C30"/>
    <mergeCell ref="J23:J30"/>
    <mergeCell ref="K23:K30"/>
    <mergeCell ref="A2:K2"/>
    <mergeCell ref="A4:A5"/>
    <mergeCell ref="B4:B5"/>
    <mergeCell ref="C4:C5"/>
    <mergeCell ref="D4:D5"/>
    <mergeCell ref="E4:I4"/>
    <mergeCell ref="J4:J5"/>
    <mergeCell ref="K4:K5"/>
    <mergeCell ref="A7:A14"/>
    <mergeCell ref="B7:B14"/>
    <mergeCell ref="C7:C14"/>
    <mergeCell ref="J7:J14"/>
    <mergeCell ref="K7:K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6"/>
  <sheetViews>
    <sheetView tabSelected="1" view="pageBreakPreview" topLeftCell="A4" zoomScale="19" zoomScaleNormal="30" zoomScaleSheetLayoutView="19" workbookViewId="0">
      <selection activeCell="U12" sqref="U1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50.140625" style="4" customWidth="1"/>
    <col min="5" max="5" width="93.7109375" style="2" customWidth="1"/>
    <col min="6" max="6" width="87" style="2" customWidth="1"/>
    <col min="7" max="7" width="83.5703125" style="2" customWidth="1"/>
    <col min="8" max="8" width="76.28515625" style="2" customWidth="1"/>
    <col min="9" max="9" width="60.7109375" style="2" customWidth="1"/>
    <col min="10" max="10" width="43.7109375" style="2" customWidth="1"/>
    <col min="11" max="11" width="99.5703125" style="23" customWidth="1"/>
    <col min="12" max="12" width="90.5703125" style="2" customWidth="1"/>
    <col min="13" max="15" width="9.140625" style="2"/>
    <col min="16" max="16" width="102" style="2" customWidth="1"/>
    <col min="17" max="16384" width="9.140625" style="2"/>
  </cols>
  <sheetData>
    <row r="1" spans="1:26" ht="16.5" customHeight="1" x14ac:dyDescent="0.65">
      <c r="K1" s="5"/>
      <c r="L1" s="6"/>
      <c r="M1" s="6"/>
      <c r="N1" s="6"/>
    </row>
    <row r="2" spans="1:26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6"/>
      <c r="M2" s="6"/>
      <c r="N2" s="6"/>
    </row>
    <row r="3" spans="1:26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11"/>
      <c r="L3" s="6"/>
      <c r="M3" s="6"/>
      <c r="N3" s="6"/>
    </row>
    <row r="4" spans="1:26" s="239" customFormat="1" ht="87" customHeight="1" x14ac:dyDescent="0.8">
      <c r="A4" s="492" t="s">
        <v>1</v>
      </c>
      <c r="B4" s="492" t="s">
        <v>2</v>
      </c>
      <c r="C4" s="492" t="s">
        <v>3</v>
      </c>
      <c r="D4" s="492" t="s">
        <v>4</v>
      </c>
      <c r="E4" s="483" t="s">
        <v>88</v>
      </c>
      <c r="F4" s="483"/>
      <c r="G4" s="483"/>
      <c r="H4" s="483"/>
      <c r="I4" s="483"/>
      <c r="J4" s="493" t="s">
        <v>5</v>
      </c>
      <c r="K4" s="492" t="s">
        <v>6</v>
      </c>
      <c r="L4" s="237"/>
      <c r="M4" s="237"/>
      <c r="N4" s="237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239" customFormat="1" ht="301.5" customHeight="1" x14ac:dyDescent="0.8">
      <c r="A5" s="492"/>
      <c r="B5" s="492"/>
      <c r="C5" s="492"/>
      <c r="D5" s="492"/>
      <c r="E5" s="240" t="s">
        <v>72</v>
      </c>
      <c r="F5" s="240" t="s">
        <v>7</v>
      </c>
      <c r="G5" s="240" t="s">
        <v>9</v>
      </c>
      <c r="H5" s="240" t="s">
        <v>10</v>
      </c>
      <c r="I5" s="240" t="s">
        <v>12</v>
      </c>
      <c r="J5" s="493"/>
      <c r="K5" s="492"/>
      <c r="L5" s="237"/>
      <c r="M5" s="237"/>
      <c r="N5" s="237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s="239" customFormat="1" ht="184.5" customHeight="1" x14ac:dyDescent="0.8">
      <c r="A6" s="404">
        <v>1</v>
      </c>
      <c r="B6" s="404">
        <v>2</v>
      </c>
      <c r="C6" s="404">
        <v>3</v>
      </c>
      <c r="D6" s="404">
        <v>4</v>
      </c>
      <c r="E6" s="240">
        <v>5</v>
      </c>
      <c r="F6" s="240">
        <v>6</v>
      </c>
      <c r="G6" s="240">
        <v>8</v>
      </c>
      <c r="H6" s="242" t="s">
        <v>13</v>
      </c>
      <c r="I6" s="242" t="s">
        <v>15</v>
      </c>
      <c r="J6" s="243">
        <v>13</v>
      </c>
      <c r="K6" s="404">
        <v>14</v>
      </c>
      <c r="L6" s="237"/>
      <c r="M6" s="237"/>
      <c r="N6" s="237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1:26" s="247" customFormat="1" ht="154.5" customHeight="1" x14ac:dyDescent="0.5">
      <c r="A7" s="492"/>
      <c r="B7" s="494" t="s">
        <v>66</v>
      </c>
      <c r="C7" s="495">
        <f>C15+C23+C31+C39+C47+C55+C63+C71+C79+C87+C95+C103+C111+C119+C127+C135+C143++C151+C159+C167+C175+183</f>
        <v>325</v>
      </c>
      <c r="D7" s="244" t="s">
        <v>17</v>
      </c>
      <c r="E7" s="132">
        <f>E8+E9+E10+E11+E13</f>
        <v>8571142.9561800007</v>
      </c>
      <c r="F7" s="132">
        <f>F8+F9+F10+F11+F13</f>
        <v>4380725.161546099</v>
      </c>
      <c r="G7" s="132">
        <f>G8+G9+G10</f>
        <v>3992989.3578500003</v>
      </c>
      <c r="H7" s="168">
        <f>G7-F7</f>
        <v>-387735.80369609874</v>
      </c>
      <c r="I7" s="132">
        <f t="shared" ref="I7:I15" si="0">IF(G7=0,0,G7/F7*100)</f>
        <v>91.149049771493679</v>
      </c>
      <c r="J7" s="497">
        <f>J15+J23+J31+J39+J47+J55+J63+J71+J79+J87+J95+J103+J111+J119+J127+J135+J143+J151+J159+J167+J175+J183</f>
        <v>150</v>
      </c>
      <c r="K7" s="499" t="s">
        <v>89</v>
      </c>
      <c r="L7" s="245"/>
      <c r="M7" s="245"/>
      <c r="N7" s="245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s="247" customFormat="1" ht="146.25" customHeight="1" x14ac:dyDescent="0.5">
      <c r="A8" s="492"/>
      <c r="B8" s="494"/>
      <c r="C8" s="496"/>
      <c r="D8" s="248" t="s">
        <v>18</v>
      </c>
      <c r="E8" s="372">
        <f>E16+E24+E32+E40+E48+E56+E64+E72+E80+E88+E96+E104+E112+E120+E128+E136+E144+E152+E160+E168+E176+E184</f>
        <v>76638.45</v>
      </c>
      <c r="F8" s="372">
        <f t="shared" ref="F8" si="1">F16+F24+F32+F40+F48+F56+F64+F72+F80+F88+F96+F104+F112+F120+F128+F136+F144+F152+F160+F168+F176+F184</f>
        <v>50202.216989999994</v>
      </c>
      <c r="G8" s="372">
        <f>G16+G24+G32+G40+G48+G56+G64+G72+G80+G88+G96+G104+G112+G120+G128+G136+G144+G152+G160+G168+G176+G184</f>
        <v>43837.324769999999</v>
      </c>
      <c r="H8" s="373">
        <f>G8-F8</f>
        <v>-6364.8922199999943</v>
      </c>
      <c r="I8" s="374">
        <f t="shared" si="0"/>
        <v>87.321491755497888</v>
      </c>
      <c r="J8" s="498"/>
      <c r="K8" s="500"/>
      <c r="L8" s="371"/>
      <c r="M8" s="245"/>
      <c r="N8" s="245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 spans="1:26" s="247" customFormat="1" ht="146.25" customHeight="1" x14ac:dyDescent="0.5">
      <c r="A9" s="492"/>
      <c r="B9" s="494"/>
      <c r="C9" s="496"/>
      <c r="D9" s="248" t="s">
        <v>19</v>
      </c>
      <c r="E9" s="372">
        <f>E17+E25+E33+E41+E49+E57+E65+E73+E81+E89+E97+E105+E113+E121+E129+E137+E145+E153+E161+E169+E177+E185</f>
        <v>3420395.5027600001</v>
      </c>
      <c r="F9" s="372">
        <f>F17+F25+F33+F41+F49+F57+F65+F73+F81+F89+F97+F105+F113+F121+F129+F137+F145+F153+F161+F169+F177+F185</f>
        <v>2031432.9042261001</v>
      </c>
      <c r="G9" s="372">
        <f>G17+G25+G33+G41+G49+G57+G65+G73+G81+G89+G97+G105+G113+G121+G129+G137+G145+G153+G161+G169+G177+G185</f>
        <v>1820886.9144300001</v>
      </c>
      <c r="H9" s="373">
        <f>G9-F9</f>
        <v>-210545.98979609995</v>
      </c>
      <c r="I9" s="374">
        <f t="shared" si="0"/>
        <v>89.635592228614115</v>
      </c>
      <c r="J9" s="498"/>
      <c r="K9" s="500"/>
      <c r="L9" s="370"/>
      <c r="M9" s="245"/>
      <c r="N9" s="245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s="247" customFormat="1" ht="155.25" customHeight="1" x14ac:dyDescent="0.95">
      <c r="A10" s="492"/>
      <c r="B10" s="494"/>
      <c r="C10" s="496"/>
      <c r="D10" s="248" t="s">
        <v>20</v>
      </c>
      <c r="E10" s="372">
        <f>E18+E26+E34+E42+E50+E58+E66+E74+E82+E90+E98+E106+E114+E122+E130+E138+E146+E154+E162+E170+E178+E186</f>
        <v>3803920.7339200005</v>
      </c>
      <c r="F10" s="372">
        <f>F18+F26+F34+F42+F50+F58+F66+F74+F82+F90+F98+F106+F114+F122+F130+F138+F146+F154+F162+F170+F178+F186</f>
        <v>2285798.3423299994</v>
      </c>
      <c r="G10" s="372">
        <f>G18+G26+G34+G42+G50+G58+G66+G74+G82+G90+G98+G106+G114+G122+G130+G138+G146+G154+G162+G170+G178+G186</f>
        <v>2128265.1186500001</v>
      </c>
      <c r="H10" s="373">
        <f>G10-F10</f>
        <v>-157533.22367999936</v>
      </c>
      <c r="I10" s="374">
        <f t="shared" si="0"/>
        <v>93.108174909278304</v>
      </c>
      <c r="J10" s="498"/>
      <c r="K10" s="500"/>
      <c r="L10" s="245"/>
      <c r="M10" s="245"/>
      <c r="N10" s="245"/>
      <c r="O10" s="246"/>
      <c r="P10" s="458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s="247" customFormat="1" ht="299.25" customHeight="1" x14ac:dyDescent="0.5">
      <c r="A11" s="492"/>
      <c r="B11" s="494"/>
      <c r="C11" s="496"/>
      <c r="D11" s="252" t="s">
        <v>21</v>
      </c>
      <c r="E11" s="372">
        <f>E19+E27+E35+E43+E51+E59+E67+E75+E83+E91+E99+E107+E115+E123+E131+E139+E147+E155+E163+E171+E179+E187</f>
        <v>3221.6979999999999</v>
      </c>
      <c r="F11" s="372">
        <f t="shared" ref="F11:G14" si="2">F19+F27+F35+F43+F51+F59+F67+F75+F83+F91+F99+F107+F115+F123+F131+F139+F147+F155+F163+F171+F179+F187</f>
        <v>4221.6980000000003</v>
      </c>
      <c r="G11" s="372">
        <f t="shared" si="2"/>
        <v>1578.7550000000001</v>
      </c>
      <c r="H11" s="373">
        <f t="shared" ref="H11:H13" si="3">G11-F11</f>
        <v>-2642.9430000000002</v>
      </c>
      <c r="I11" s="374">
        <f t="shared" si="0"/>
        <v>37.396208824032421</v>
      </c>
      <c r="J11" s="498"/>
      <c r="K11" s="500"/>
      <c r="L11" s="371"/>
      <c r="M11" s="245"/>
      <c r="N11" s="245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6" s="247" customFormat="1" ht="194.25" customHeight="1" x14ac:dyDescent="0.5">
      <c r="A12" s="492"/>
      <c r="B12" s="494"/>
      <c r="C12" s="496"/>
      <c r="D12" s="252" t="s">
        <v>22</v>
      </c>
      <c r="E12" s="372">
        <f>E20+E28+E36+E44+E52+E60+E68+E76+E84+E92+E100+E108+E116+E124+E132+E140+E148+E156+E164+E172+E180+E188</f>
        <v>19734.301579999999</v>
      </c>
      <c r="F12" s="372">
        <f t="shared" si="2"/>
        <v>287.45607000000001</v>
      </c>
      <c r="G12" s="372">
        <f t="shared" si="2"/>
        <v>180</v>
      </c>
      <c r="H12" s="373">
        <f t="shared" si="3"/>
        <v>-107.45607000000001</v>
      </c>
      <c r="I12" s="374">
        <f t="shared" si="0"/>
        <v>62.618263722870772</v>
      </c>
      <c r="J12" s="498"/>
      <c r="K12" s="500"/>
      <c r="L12" s="371"/>
      <c r="M12" s="245"/>
      <c r="N12" s="245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s="247" customFormat="1" ht="159.75" customHeight="1" x14ac:dyDescent="0.5">
      <c r="A13" s="492"/>
      <c r="B13" s="494"/>
      <c r="C13" s="496"/>
      <c r="D13" s="253" t="s">
        <v>23</v>
      </c>
      <c r="E13" s="375">
        <f>E29+E21+E53+E61+E77+E85+E101+E109+E117+E125+E133+E141+E149+E157+E173</f>
        <v>1266966.5715000001</v>
      </c>
      <c r="F13" s="372">
        <f t="shared" si="2"/>
        <v>9070</v>
      </c>
      <c r="G13" s="372">
        <f t="shared" si="2"/>
        <v>0</v>
      </c>
      <c r="H13" s="373">
        <f t="shared" si="3"/>
        <v>-9070</v>
      </c>
      <c r="I13" s="374">
        <f t="shared" si="0"/>
        <v>0</v>
      </c>
      <c r="J13" s="498"/>
      <c r="K13" s="500"/>
      <c r="L13" s="245"/>
      <c r="M13" s="245"/>
      <c r="N13" s="245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s="247" customFormat="1" ht="124.5" customHeight="1" x14ac:dyDescent="0.5">
      <c r="A14" s="492"/>
      <c r="B14" s="494"/>
      <c r="C14" s="496"/>
      <c r="D14" s="255" t="s">
        <v>24</v>
      </c>
      <c r="E14" s="372">
        <f>E22+E30+E38+E46+E54+E62+E70+E78+E86+E94+E102+E110+E118+E126+E134+E142+E150+E158+E166+E174+E182+E190</f>
        <v>13000</v>
      </c>
      <c r="F14" s="372">
        <f t="shared" si="2"/>
        <v>0</v>
      </c>
      <c r="G14" s="372">
        <v>0</v>
      </c>
      <c r="H14" s="372">
        <v>0</v>
      </c>
      <c r="I14" s="374">
        <f t="shared" si="0"/>
        <v>0</v>
      </c>
      <c r="J14" s="498"/>
      <c r="K14" s="501"/>
      <c r="L14" s="245"/>
      <c r="M14" s="245"/>
      <c r="N14" s="245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s="8" customFormat="1" ht="192" customHeight="1" x14ac:dyDescent="0.5">
      <c r="A15" s="502">
        <v>1</v>
      </c>
      <c r="B15" s="503" t="s">
        <v>25</v>
      </c>
      <c r="C15" s="504">
        <v>11</v>
      </c>
      <c r="D15" s="244" t="s">
        <v>17</v>
      </c>
      <c r="E15" s="132">
        <f>E16+E17+E18+E21</f>
        <v>2535824.3170600003</v>
      </c>
      <c r="F15" s="132">
        <f t="shared" ref="F15:H15" si="4">F16+F17+F18+F21</f>
        <v>1574535.3916599997</v>
      </c>
      <c r="G15" s="132">
        <f t="shared" si="4"/>
        <v>1559692.2179999999</v>
      </c>
      <c r="H15" s="132">
        <f t="shared" si="4"/>
        <v>-14843.173659999818</v>
      </c>
      <c r="I15" s="146">
        <f t="shared" si="0"/>
        <v>99.057298188492865</v>
      </c>
      <c r="J15" s="493">
        <v>17</v>
      </c>
      <c r="K15" s="478" t="s">
        <v>26</v>
      </c>
      <c r="L15" s="20"/>
      <c r="M15" s="20"/>
      <c r="N15" s="20"/>
    </row>
    <row r="16" spans="1:26" s="8" customFormat="1" ht="172.5" customHeight="1" x14ac:dyDescent="0.5">
      <c r="A16" s="502"/>
      <c r="B16" s="503"/>
      <c r="C16" s="504"/>
      <c r="D16" s="248" t="s">
        <v>18</v>
      </c>
      <c r="E16" s="138">
        <v>51632.4</v>
      </c>
      <c r="F16" s="184">
        <v>35774.693739999995</v>
      </c>
      <c r="G16" s="184">
        <v>34694.196710000004</v>
      </c>
      <c r="H16" s="367">
        <f t="shared" ref="H16:H26" si="5">G16-F16</f>
        <v>-1080.4970299999914</v>
      </c>
      <c r="I16" s="160">
        <f t="shared" ref="I16:I30" si="6">IF(F16=0,0,G16/F16*100)</f>
        <v>96.979716897500992</v>
      </c>
      <c r="J16" s="493"/>
      <c r="K16" s="479"/>
      <c r="L16" s="20"/>
      <c r="M16" s="20"/>
      <c r="N16" s="20"/>
    </row>
    <row r="17" spans="1:14" s="8" customFormat="1" ht="164.25" customHeight="1" x14ac:dyDescent="0.5">
      <c r="A17" s="502"/>
      <c r="B17" s="503"/>
      <c r="C17" s="504"/>
      <c r="D17" s="248" t="s">
        <v>19</v>
      </c>
      <c r="E17" s="138">
        <v>1568088.5</v>
      </c>
      <c r="F17" s="138">
        <v>1089109.2230699998</v>
      </c>
      <c r="G17" s="138">
        <v>1077190.82051</v>
      </c>
      <c r="H17" s="367">
        <f t="shared" si="5"/>
        <v>-11918.402559999842</v>
      </c>
      <c r="I17" s="160">
        <f t="shared" si="6"/>
        <v>98.905674260437891</v>
      </c>
      <c r="J17" s="493"/>
      <c r="K17" s="479"/>
      <c r="L17" s="20"/>
      <c r="M17" s="20"/>
      <c r="N17" s="20"/>
    </row>
    <row r="18" spans="1:14" s="8" customFormat="1" ht="168.75" customHeight="1" x14ac:dyDescent="0.5">
      <c r="A18" s="502"/>
      <c r="B18" s="503"/>
      <c r="C18" s="504"/>
      <c r="D18" s="248" t="s">
        <v>20</v>
      </c>
      <c r="E18" s="138">
        <v>792070.71706000005</v>
      </c>
      <c r="F18" s="138">
        <v>449651.47484999994</v>
      </c>
      <c r="G18" s="138">
        <v>447807.20077999996</v>
      </c>
      <c r="H18" s="367">
        <f t="shared" si="5"/>
        <v>-1844.2740699999849</v>
      </c>
      <c r="I18" s="160">
        <f t="shared" si="6"/>
        <v>99.589843651549188</v>
      </c>
      <c r="J18" s="493"/>
      <c r="K18" s="479"/>
      <c r="L18" s="20"/>
      <c r="M18" s="20"/>
      <c r="N18" s="20"/>
    </row>
    <row r="19" spans="1:14" s="8" customFormat="1" ht="195" customHeight="1" x14ac:dyDescent="0.5">
      <c r="A19" s="502"/>
      <c r="B19" s="503"/>
      <c r="C19" s="504"/>
      <c r="D19" s="252" t="s">
        <v>21</v>
      </c>
      <c r="E19" s="163">
        <v>0</v>
      </c>
      <c r="F19" s="163">
        <v>0</v>
      </c>
      <c r="G19" s="163">
        <v>0</v>
      </c>
      <c r="H19" s="188">
        <f t="shared" si="5"/>
        <v>0</v>
      </c>
      <c r="I19" s="160">
        <f t="shared" si="6"/>
        <v>0</v>
      </c>
      <c r="J19" s="493"/>
      <c r="K19" s="479"/>
      <c r="L19" s="20"/>
      <c r="M19" s="20"/>
      <c r="N19" s="20"/>
    </row>
    <row r="20" spans="1:14" s="8" customFormat="1" ht="159.75" customHeight="1" x14ac:dyDescent="0.5">
      <c r="A20" s="502"/>
      <c r="B20" s="503"/>
      <c r="C20" s="504"/>
      <c r="D20" s="252" t="s">
        <v>22</v>
      </c>
      <c r="E20" s="163">
        <v>0</v>
      </c>
      <c r="F20" s="163">
        <v>0</v>
      </c>
      <c r="G20" s="163">
        <v>0</v>
      </c>
      <c r="H20" s="188">
        <f t="shared" si="5"/>
        <v>0</v>
      </c>
      <c r="I20" s="160">
        <f t="shared" si="6"/>
        <v>0</v>
      </c>
      <c r="J20" s="493"/>
      <c r="K20" s="479"/>
      <c r="L20" s="20"/>
      <c r="M20" s="20"/>
      <c r="N20" s="20"/>
    </row>
    <row r="21" spans="1:14" s="8" customFormat="1" ht="144" customHeight="1" x14ac:dyDescent="0.5">
      <c r="A21" s="502"/>
      <c r="B21" s="503"/>
      <c r="C21" s="504"/>
      <c r="D21" s="253" t="s">
        <v>23</v>
      </c>
      <c r="E21" s="138">
        <v>124032.7</v>
      </c>
      <c r="F21" s="138">
        <v>0</v>
      </c>
      <c r="G21" s="138">
        <v>0</v>
      </c>
      <c r="H21" s="172">
        <f t="shared" si="5"/>
        <v>0</v>
      </c>
      <c r="I21" s="160">
        <f t="shared" si="6"/>
        <v>0</v>
      </c>
      <c r="J21" s="493"/>
      <c r="K21" s="479"/>
      <c r="L21" s="20"/>
      <c r="M21" s="20"/>
      <c r="N21" s="20"/>
    </row>
    <row r="22" spans="1:14" s="8" customFormat="1" ht="124.5" customHeight="1" x14ac:dyDescent="0.5">
      <c r="A22" s="502"/>
      <c r="B22" s="503"/>
      <c r="C22" s="504"/>
      <c r="D22" s="255" t="s">
        <v>24</v>
      </c>
      <c r="E22" s="163">
        <v>0</v>
      </c>
      <c r="F22" s="163">
        <v>0</v>
      </c>
      <c r="G22" s="163">
        <v>0</v>
      </c>
      <c r="H22" s="188">
        <f t="shared" si="5"/>
        <v>0</v>
      </c>
      <c r="I22" s="160">
        <f t="shared" si="6"/>
        <v>0</v>
      </c>
      <c r="J22" s="493"/>
      <c r="K22" s="479"/>
      <c r="L22" s="20"/>
      <c r="M22" s="20"/>
      <c r="N22" s="20"/>
    </row>
    <row r="23" spans="1:14" s="8" customFormat="1" ht="203.25" customHeight="1" x14ac:dyDescent="0.5">
      <c r="A23" s="502">
        <v>2</v>
      </c>
      <c r="B23" s="503" t="s">
        <v>27</v>
      </c>
      <c r="C23" s="504">
        <v>2</v>
      </c>
      <c r="D23" s="244" t="s">
        <v>17</v>
      </c>
      <c r="E23" s="189">
        <f>E24+E25+E26+E29</f>
        <v>4242.8670000000002</v>
      </c>
      <c r="F23" s="189">
        <f>F24+F25+F26+F29</f>
        <v>1056.4839999999999</v>
      </c>
      <c r="G23" s="189">
        <f>G24+G25+G26+G27</f>
        <v>1083.4940000000001</v>
      </c>
      <c r="H23" s="189">
        <f t="shared" si="5"/>
        <v>27.010000000000218</v>
      </c>
      <c r="I23" s="189">
        <f t="shared" si="6"/>
        <v>102.55659337954954</v>
      </c>
      <c r="J23" s="493">
        <v>4</v>
      </c>
      <c r="K23" s="505" t="s">
        <v>64</v>
      </c>
      <c r="L23" s="20"/>
      <c r="M23" s="20"/>
      <c r="N23" s="20"/>
    </row>
    <row r="24" spans="1:14" s="8" customFormat="1" ht="132" customHeight="1" x14ac:dyDescent="0.5">
      <c r="A24" s="502"/>
      <c r="B24" s="503"/>
      <c r="C24" s="504"/>
      <c r="D24" s="248" t="s">
        <v>18</v>
      </c>
      <c r="E24" s="449">
        <v>0</v>
      </c>
      <c r="F24" s="449">
        <v>0</v>
      </c>
      <c r="G24" s="449">
        <v>0</v>
      </c>
      <c r="H24" s="448">
        <f t="shared" si="5"/>
        <v>0</v>
      </c>
      <c r="I24" s="448">
        <f t="shared" si="6"/>
        <v>0</v>
      </c>
      <c r="J24" s="493"/>
      <c r="K24" s="506"/>
      <c r="L24" s="20"/>
      <c r="M24" s="20"/>
      <c r="N24" s="20"/>
    </row>
    <row r="25" spans="1:14" s="8" customFormat="1" ht="132" customHeight="1" x14ac:dyDescent="0.5">
      <c r="A25" s="502"/>
      <c r="B25" s="503"/>
      <c r="C25" s="504"/>
      <c r="D25" s="248" t="s">
        <v>19</v>
      </c>
      <c r="E25" s="449">
        <v>0</v>
      </c>
      <c r="F25" s="449">
        <v>0</v>
      </c>
      <c r="G25" s="449">
        <v>0</v>
      </c>
      <c r="H25" s="448">
        <f t="shared" si="5"/>
        <v>0</v>
      </c>
      <c r="I25" s="448">
        <f t="shared" si="6"/>
        <v>0</v>
      </c>
      <c r="J25" s="493"/>
      <c r="K25" s="506"/>
      <c r="L25" s="20"/>
      <c r="M25" s="20"/>
      <c r="N25" s="20"/>
    </row>
    <row r="26" spans="1:14" s="8" customFormat="1" ht="185.25" customHeight="1" x14ac:dyDescent="0.5">
      <c r="A26" s="502"/>
      <c r="B26" s="503"/>
      <c r="C26" s="504"/>
      <c r="D26" s="248" t="s">
        <v>20</v>
      </c>
      <c r="E26" s="449">
        <v>1087.684</v>
      </c>
      <c r="F26" s="449">
        <v>1056.4839999999999</v>
      </c>
      <c r="G26" s="449">
        <v>1083.4940000000001</v>
      </c>
      <c r="H26" s="447">
        <f t="shared" si="5"/>
        <v>27.010000000000218</v>
      </c>
      <c r="I26" s="448">
        <f t="shared" si="6"/>
        <v>102.55659337954954</v>
      </c>
      <c r="J26" s="493"/>
      <c r="K26" s="506"/>
      <c r="L26" s="20"/>
      <c r="M26" s="20"/>
      <c r="N26" s="20"/>
    </row>
    <row r="27" spans="1:14" s="8" customFormat="1" ht="248.25" customHeight="1" x14ac:dyDescent="0.5">
      <c r="A27" s="502"/>
      <c r="B27" s="503"/>
      <c r="C27" s="504"/>
      <c r="D27" s="252" t="s">
        <v>21</v>
      </c>
      <c r="E27" s="449">
        <v>0</v>
      </c>
      <c r="F27" s="449">
        <v>0</v>
      </c>
      <c r="G27" s="449">
        <v>0</v>
      </c>
      <c r="H27" s="448">
        <v>0</v>
      </c>
      <c r="I27" s="448">
        <f t="shared" si="6"/>
        <v>0</v>
      </c>
      <c r="J27" s="493"/>
      <c r="K27" s="506"/>
      <c r="L27" s="20"/>
      <c r="M27" s="20"/>
      <c r="N27" s="20"/>
    </row>
    <row r="28" spans="1:14" s="8" customFormat="1" ht="177" customHeight="1" x14ac:dyDescent="0.5">
      <c r="A28" s="502"/>
      <c r="B28" s="503"/>
      <c r="C28" s="504"/>
      <c r="D28" s="252" t="s">
        <v>22</v>
      </c>
      <c r="E28" s="449">
        <v>0</v>
      </c>
      <c r="F28" s="449">
        <v>0</v>
      </c>
      <c r="G28" s="449">
        <v>0</v>
      </c>
      <c r="H28" s="448">
        <v>0</v>
      </c>
      <c r="I28" s="448">
        <f t="shared" si="6"/>
        <v>0</v>
      </c>
      <c r="J28" s="493"/>
      <c r="K28" s="506"/>
      <c r="L28" s="20"/>
      <c r="M28" s="20"/>
      <c r="N28" s="20"/>
    </row>
    <row r="29" spans="1:14" s="8" customFormat="1" ht="132" customHeight="1" x14ac:dyDescent="0.5">
      <c r="A29" s="502"/>
      <c r="B29" s="503"/>
      <c r="C29" s="504"/>
      <c r="D29" s="253" t="s">
        <v>23</v>
      </c>
      <c r="E29" s="449">
        <v>3155.183</v>
      </c>
      <c r="F29" s="449">
        <v>0</v>
      </c>
      <c r="G29" s="449">
        <v>0</v>
      </c>
      <c r="H29" s="448">
        <v>0</v>
      </c>
      <c r="I29" s="448">
        <f t="shared" si="6"/>
        <v>0</v>
      </c>
      <c r="J29" s="493"/>
      <c r="K29" s="506"/>
      <c r="L29" s="20"/>
      <c r="M29" s="20"/>
      <c r="N29" s="20"/>
    </row>
    <row r="30" spans="1:14" s="8" customFormat="1" ht="132" customHeight="1" x14ac:dyDescent="0.5">
      <c r="A30" s="502"/>
      <c r="B30" s="503"/>
      <c r="C30" s="504"/>
      <c r="D30" s="255" t="s">
        <v>24</v>
      </c>
      <c r="E30" s="227">
        <v>0</v>
      </c>
      <c r="F30" s="227">
        <v>0</v>
      </c>
      <c r="G30" s="227">
        <v>0</v>
      </c>
      <c r="H30" s="448">
        <f t="shared" ref="H30:H58" si="7">G30-F30</f>
        <v>0</v>
      </c>
      <c r="I30" s="448">
        <f t="shared" si="6"/>
        <v>0</v>
      </c>
      <c r="J30" s="493"/>
      <c r="K30" s="506"/>
      <c r="L30" s="20"/>
      <c r="M30" s="20"/>
      <c r="N30" s="20"/>
    </row>
    <row r="31" spans="1:14" s="8" customFormat="1" ht="188.25" customHeight="1" x14ac:dyDescent="0.5">
      <c r="A31" s="502">
        <v>3</v>
      </c>
      <c r="B31" s="503" t="s">
        <v>28</v>
      </c>
      <c r="C31" s="504">
        <v>9</v>
      </c>
      <c r="D31" s="244" t="s">
        <v>17</v>
      </c>
      <c r="E31" s="189">
        <f>E32+E33+E34+E35+E36+E37</f>
        <v>916494.09250999999</v>
      </c>
      <c r="F31" s="189">
        <f t="shared" ref="F31:H31" si="8">F32+F33+F34+F35+F36+F37</f>
        <v>333464.13551999995</v>
      </c>
      <c r="G31" s="189">
        <f t="shared" si="8"/>
        <v>279112.14020999998</v>
      </c>
      <c r="H31" s="189">
        <f t="shared" si="8"/>
        <v>-54351.995309999962</v>
      </c>
      <c r="I31" s="189">
        <f t="shared" ref="I31:I40" si="9">IF(G31=0,0,G31/F31*100)</f>
        <v>83.700797321053997</v>
      </c>
      <c r="J31" s="493">
        <v>6</v>
      </c>
      <c r="K31" s="507" t="s">
        <v>29</v>
      </c>
      <c r="L31" s="20"/>
      <c r="M31" s="20"/>
      <c r="N31" s="20"/>
    </row>
    <row r="32" spans="1:14" s="8" customFormat="1" ht="171.75" customHeight="1" x14ac:dyDescent="0.5">
      <c r="A32" s="502"/>
      <c r="B32" s="503"/>
      <c r="C32" s="504"/>
      <c r="D32" s="248" t="s">
        <v>18</v>
      </c>
      <c r="E32" s="225">
        <v>0</v>
      </c>
      <c r="F32" s="225">
        <v>0</v>
      </c>
      <c r="G32" s="225">
        <v>0</v>
      </c>
      <c r="H32" s="231">
        <f t="shared" si="7"/>
        <v>0</v>
      </c>
      <c r="I32" s="230">
        <f t="shared" si="9"/>
        <v>0</v>
      </c>
      <c r="J32" s="493"/>
      <c r="K32" s="508"/>
      <c r="L32" s="20"/>
      <c r="M32" s="20"/>
      <c r="N32" s="20"/>
    </row>
    <row r="33" spans="1:14" s="8" customFormat="1" ht="186.75" customHeight="1" x14ac:dyDescent="0.5">
      <c r="A33" s="502"/>
      <c r="B33" s="503"/>
      <c r="C33" s="504"/>
      <c r="D33" s="248" t="s">
        <v>19</v>
      </c>
      <c r="E33" s="450">
        <v>753.9</v>
      </c>
      <c r="F33" s="450">
        <v>714.33199999999999</v>
      </c>
      <c r="G33" s="450">
        <v>480.77893999999998</v>
      </c>
      <c r="H33" s="231">
        <f t="shared" si="7"/>
        <v>-233.55306000000002</v>
      </c>
      <c r="I33" s="230">
        <f>IF(G33=0,0,G33/F33*100)</f>
        <v>67.30469025607141</v>
      </c>
      <c r="J33" s="493"/>
      <c r="K33" s="508"/>
      <c r="L33" s="20"/>
      <c r="M33" s="20"/>
      <c r="N33" s="20"/>
    </row>
    <row r="34" spans="1:14" s="8" customFormat="1" ht="174" customHeight="1" x14ac:dyDescent="0.5">
      <c r="A34" s="502"/>
      <c r="B34" s="503"/>
      <c r="C34" s="504"/>
      <c r="D34" s="248" t="s">
        <v>20</v>
      </c>
      <c r="E34" s="450">
        <v>672355.33291999996</v>
      </c>
      <c r="F34" s="450">
        <v>332749.80351999996</v>
      </c>
      <c r="G34" s="450">
        <v>278631.36126999999</v>
      </c>
      <c r="H34" s="231">
        <f t="shared" si="7"/>
        <v>-54118.442249999964</v>
      </c>
      <c r="I34" s="230">
        <f t="shared" si="9"/>
        <v>83.73599573087435</v>
      </c>
      <c r="J34" s="493"/>
      <c r="K34" s="508"/>
      <c r="L34" s="20"/>
      <c r="M34" s="20"/>
      <c r="N34" s="20"/>
    </row>
    <row r="35" spans="1:14" s="8" customFormat="1" ht="246" customHeight="1" x14ac:dyDescent="0.5">
      <c r="A35" s="502"/>
      <c r="B35" s="503"/>
      <c r="C35" s="504"/>
      <c r="D35" s="252" t="s">
        <v>21</v>
      </c>
      <c r="E35" s="225">
        <v>0</v>
      </c>
      <c r="F35" s="225">
        <v>0</v>
      </c>
      <c r="G35" s="225">
        <v>0</v>
      </c>
      <c r="H35" s="229">
        <f t="shared" si="7"/>
        <v>0</v>
      </c>
      <c r="I35" s="230">
        <f t="shared" si="9"/>
        <v>0</v>
      </c>
      <c r="J35" s="493"/>
      <c r="K35" s="508"/>
      <c r="L35" s="20"/>
      <c r="M35" s="20"/>
      <c r="N35" s="20"/>
    </row>
    <row r="36" spans="1:14" s="8" customFormat="1" ht="171.75" customHeight="1" x14ac:dyDescent="0.5">
      <c r="A36" s="502"/>
      <c r="B36" s="503"/>
      <c r="C36" s="504"/>
      <c r="D36" s="252" t="s">
        <v>22</v>
      </c>
      <c r="E36" s="225">
        <v>0</v>
      </c>
      <c r="F36" s="225">
        <v>0</v>
      </c>
      <c r="G36" s="225">
        <v>0</v>
      </c>
      <c r="H36" s="229">
        <f t="shared" si="7"/>
        <v>0</v>
      </c>
      <c r="I36" s="230">
        <f t="shared" si="9"/>
        <v>0</v>
      </c>
      <c r="J36" s="493"/>
      <c r="K36" s="508"/>
      <c r="L36" s="20"/>
      <c r="M36" s="20"/>
      <c r="N36" s="20"/>
    </row>
    <row r="37" spans="1:14" s="8" customFormat="1" ht="132" customHeight="1" x14ac:dyDescent="0.5">
      <c r="A37" s="502"/>
      <c r="B37" s="503"/>
      <c r="C37" s="504"/>
      <c r="D37" s="253" t="s">
        <v>23</v>
      </c>
      <c r="E37" s="225">
        <v>243384.85959000001</v>
      </c>
      <c r="F37" s="225">
        <v>0</v>
      </c>
      <c r="G37" s="225">
        <v>0</v>
      </c>
      <c r="H37" s="231">
        <f t="shared" si="7"/>
        <v>0</v>
      </c>
      <c r="I37" s="230">
        <f t="shared" si="9"/>
        <v>0</v>
      </c>
      <c r="J37" s="493"/>
      <c r="K37" s="508"/>
      <c r="L37" s="20"/>
      <c r="M37" s="20"/>
      <c r="N37" s="20"/>
    </row>
    <row r="38" spans="1:14" s="8" customFormat="1" ht="132" customHeight="1" x14ac:dyDescent="0.5">
      <c r="A38" s="502"/>
      <c r="B38" s="503"/>
      <c r="C38" s="504"/>
      <c r="D38" s="255" t="s">
        <v>24</v>
      </c>
      <c r="E38" s="225">
        <v>0</v>
      </c>
      <c r="F38" s="225">
        <v>0</v>
      </c>
      <c r="G38" s="225">
        <v>0</v>
      </c>
      <c r="H38" s="229">
        <f t="shared" si="7"/>
        <v>0</v>
      </c>
      <c r="I38" s="230">
        <f t="shared" si="9"/>
        <v>0</v>
      </c>
      <c r="J38" s="493"/>
      <c r="K38" s="508"/>
      <c r="L38" s="20"/>
      <c r="M38" s="20"/>
      <c r="N38" s="20"/>
    </row>
    <row r="39" spans="1:14" s="8" customFormat="1" ht="188.25" customHeight="1" x14ac:dyDescent="0.5">
      <c r="A39" s="459">
        <v>4</v>
      </c>
      <c r="B39" s="503" t="s">
        <v>81</v>
      </c>
      <c r="C39" s="504">
        <v>5</v>
      </c>
      <c r="D39" s="244" t="s">
        <v>17</v>
      </c>
      <c r="E39" s="455">
        <f>E40+E41+E42+E43+E45</f>
        <v>7560.0236599999998</v>
      </c>
      <c r="F39" s="455">
        <f t="shared" ref="F39:G39" si="10">F40+F41+F42+F43+F45</f>
        <v>6082.2335000000003</v>
      </c>
      <c r="G39" s="455">
        <f t="shared" si="10"/>
        <v>5690.1519899999994</v>
      </c>
      <c r="H39" s="189">
        <f t="shared" si="7"/>
        <v>-392.08151000000089</v>
      </c>
      <c r="I39" s="189">
        <f t="shared" si="9"/>
        <v>93.553659030025713</v>
      </c>
      <c r="J39" s="493">
        <v>4</v>
      </c>
      <c r="K39" s="507" t="s">
        <v>31</v>
      </c>
      <c r="L39" s="20"/>
      <c r="M39" s="20"/>
      <c r="N39" s="20"/>
    </row>
    <row r="40" spans="1:14" s="8" customFormat="1" ht="162.75" customHeight="1" x14ac:dyDescent="0.5">
      <c r="A40" s="459"/>
      <c r="B40" s="503"/>
      <c r="C40" s="504"/>
      <c r="D40" s="248" t="s">
        <v>18</v>
      </c>
      <c r="E40" s="454">
        <v>0</v>
      </c>
      <c r="F40" s="453">
        <v>0</v>
      </c>
      <c r="G40" s="454">
        <v>0</v>
      </c>
      <c r="H40" s="229">
        <f t="shared" si="7"/>
        <v>0</v>
      </c>
      <c r="I40" s="230">
        <f t="shared" si="9"/>
        <v>0</v>
      </c>
      <c r="J40" s="493"/>
      <c r="K40" s="508"/>
      <c r="L40" s="20"/>
      <c r="M40" s="20"/>
      <c r="N40" s="20"/>
    </row>
    <row r="41" spans="1:14" s="8" customFormat="1" ht="167.25" customHeight="1" x14ac:dyDescent="0.5">
      <c r="A41" s="459"/>
      <c r="B41" s="503"/>
      <c r="C41" s="504"/>
      <c r="D41" s="248" t="s">
        <v>19</v>
      </c>
      <c r="E41" s="454">
        <v>0</v>
      </c>
      <c r="F41" s="453">
        <v>0</v>
      </c>
      <c r="G41" s="453">
        <v>0</v>
      </c>
      <c r="H41" s="229">
        <f t="shared" si="7"/>
        <v>0</v>
      </c>
      <c r="I41" s="230">
        <v>0</v>
      </c>
      <c r="J41" s="493"/>
      <c r="K41" s="508"/>
      <c r="L41" s="20"/>
      <c r="M41" s="20"/>
      <c r="N41" s="20"/>
    </row>
    <row r="42" spans="1:14" s="8" customFormat="1" ht="185.25" customHeight="1" x14ac:dyDescent="0.5">
      <c r="A42" s="459"/>
      <c r="B42" s="503"/>
      <c r="C42" s="504"/>
      <c r="D42" s="248" t="s">
        <v>20</v>
      </c>
      <c r="E42" s="452">
        <v>7560.0236599999998</v>
      </c>
      <c r="F42" s="451">
        <v>6082.2335000000003</v>
      </c>
      <c r="G42" s="454">
        <v>5690.1519899999994</v>
      </c>
      <c r="H42" s="227">
        <f t="shared" si="7"/>
        <v>-392.08151000000089</v>
      </c>
      <c r="I42" s="230">
        <f t="shared" ref="I42:I55" si="11">IF(G42=0,0,G42/F42*100)</f>
        <v>93.553659030025713</v>
      </c>
      <c r="J42" s="493"/>
      <c r="K42" s="508"/>
      <c r="L42" s="20"/>
      <c r="M42" s="20"/>
      <c r="N42" s="20"/>
    </row>
    <row r="43" spans="1:14" s="8" customFormat="1" ht="232.5" customHeight="1" x14ac:dyDescent="0.5">
      <c r="A43" s="459"/>
      <c r="B43" s="503"/>
      <c r="C43" s="504"/>
      <c r="D43" s="252" t="s">
        <v>21</v>
      </c>
      <c r="E43" s="227">
        <v>0</v>
      </c>
      <c r="F43" s="227">
        <v>0</v>
      </c>
      <c r="G43" s="227">
        <v>0</v>
      </c>
      <c r="H43" s="229">
        <f t="shared" si="7"/>
        <v>0</v>
      </c>
      <c r="I43" s="230">
        <f t="shared" si="11"/>
        <v>0</v>
      </c>
      <c r="J43" s="493"/>
      <c r="K43" s="508"/>
      <c r="L43" s="20"/>
      <c r="M43" s="20"/>
      <c r="N43" s="20"/>
    </row>
    <row r="44" spans="1:14" s="8" customFormat="1" ht="169.5" customHeight="1" x14ac:dyDescent="0.5">
      <c r="A44" s="459"/>
      <c r="B44" s="503"/>
      <c r="C44" s="504"/>
      <c r="D44" s="252" t="s">
        <v>22</v>
      </c>
      <c r="E44" s="227">
        <v>0</v>
      </c>
      <c r="F44" s="227">
        <v>0</v>
      </c>
      <c r="G44" s="227">
        <v>0</v>
      </c>
      <c r="H44" s="229">
        <f t="shared" si="7"/>
        <v>0</v>
      </c>
      <c r="I44" s="230">
        <f t="shared" si="11"/>
        <v>0</v>
      </c>
      <c r="J44" s="493"/>
      <c r="K44" s="508"/>
      <c r="L44" s="20"/>
      <c r="M44" s="20"/>
      <c r="N44" s="20"/>
    </row>
    <row r="45" spans="1:14" s="8" customFormat="1" ht="132" customHeight="1" x14ac:dyDescent="0.5">
      <c r="A45" s="459"/>
      <c r="B45" s="503"/>
      <c r="C45" s="504"/>
      <c r="D45" s="253" t="s">
        <v>23</v>
      </c>
      <c r="E45" s="227">
        <v>0</v>
      </c>
      <c r="F45" s="227">
        <v>0</v>
      </c>
      <c r="G45" s="227">
        <v>0</v>
      </c>
      <c r="H45" s="231">
        <f t="shared" si="7"/>
        <v>0</v>
      </c>
      <c r="I45" s="230">
        <f t="shared" si="11"/>
        <v>0</v>
      </c>
      <c r="J45" s="493"/>
      <c r="K45" s="508"/>
      <c r="L45" s="20"/>
      <c r="M45" s="20"/>
      <c r="N45" s="20"/>
    </row>
    <row r="46" spans="1:14" s="8" customFormat="1" ht="132" customHeight="1" x14ac:dyDescent="0.5">
      <c r="A46" s="459"/>
      <c r="B46" s="503"/>
      <c r="C46" s="504"/>
      <c r="D46" s="255" t="s">
        <v>24</v>
      </c>
      <c r="E46" s="227">
        <v>0</v>
      </c>
      <c r="F46" s="227">
        <v>0</v>
      </c>
      <c r="G46" s="227">
        <v>0</v>
      </c>
      <c r="H46" s="229">
        <f t="shared" si="7"/>
        <v>0</v>
      </c>
      <c r="I46" s="230">
        <f t="shared" si="11"/>
        <v>0</v>
      </c>
      <c r="J46" s="493"/>
      <c r="K46" s="508"/>
      <c r="L46" s="20"/>
      <c r="M46" s="20"/>
      <c r="N46" s="20"/>
    </row>
    <row r="47" spans="1:14" s="8" customFormat="1" ht="188.25" customHeight="1" x14ac:dyDescent="0.5">
      <c r="A47" s="459">
        <v>5</v>
      </c>
      <c r="B47" s="503" t="s">
        <v>32</v>
      </c>
      <c r="C47" s="504">
        <v>12</v>
      </c>
      <c r="D47" s="244" t="s">
        <v>17</v>
      </c>
      <c r="E47" s="232">
        <f>E48+E49+E50+E51+E53</f>
        <v>517613.80681999994</v>
      </c>
      <c r="F47" s="232">
        <f t="shared" ref="F47:I47" si="12">F48+F49+F50+F51+F53</f>
        <v>231059.55792999998</v>
      </c>
      <c r="G47" s="232">
        <f t="shared" si="12"/>
        <v>157334.81459999998</v>
      </c>
      <c r="H47" s="232">
        <f t="shared" si="12"/>
        <v>-73724.743329999983</v>
      </c>
      <c r="I47" s="232">
        <f t="shared" si="12"/>
        <v>102.60242759715783</v>
      </c>
      <c r="J47" s="493">
        <v>9</v>
      </c>
      <c r="K47" s="478" t="s">
        <v>68</v>
      </c>
      <c r="L47" s="20"/>
      <c r="M47" s="20"/>
      <c r="N47" s="20"/>
    </row>
    <row r="48" spans="1:14" s="8" customFormat="1" ht="132" customHeight="1" x14ac:dyDescent="0.5">
      <c r="A48" s="459"/>
      <c r="B48" s="503"/>
      <c r="C48" s="504"/>
      <c r="D48" s="248" t="s">
        <v>18</v>
      </c>
      <c r="E48" s="233">
        <v>0</v>
      </c>
      <c r="F48" s="233">
        <v>0</v>
      </c>
      <c r="G48" s="233">
        <v>0</v>
      </c>
      <c r="H48" s="384">
        <f t="shared" si="7"/>
        <v>0</v>
      </c>
      <c r="I48" s="379">
        <f t="shared" si="11"/>
        <v>0</v>
      </c>
      <c r="J48" s="493"/>
      <c r="K48" s="479"/>
      <c r="L48" s="20"/>
      <c r="M48" s="20"/>
      <c r="N48" s="20"/>
    </row>
    <row r="49" spans="1:14" s="8" customFormat="1" ht="193.5" customHeight="1" x14ac:dyDescent="0.5">
      <c r="A49" s="459"/>
      <c r="B49" s="503"/>
      <c r="C49" s="504"/>
      <c r="D49" s="248" t="s">
        <v>19</v>
      </c>
      <c r="E49" s="233">
        <v>1268.0999999999999</v>
      </c>
      <c r="F49" s="233">
        <v>1268.0999999999999</v>
      </c>
      <c r="G49" s="233">
        <v>435.25400000000002</v>
      </c>
      <c r="H49" s="384">
        <f t="shared" si="7"/>
        <v>-832.84599999999989</v>
      </c>
      <c r="I49" s="379">
        <f t="shared" si="11"/>
        <v>34.323318350287835</v>
      </c>
      <c r="J49" s="493"/>
      <c r="K49" s="479"/>
      <c r="L49" s="20"/>
      <c r="M49" s="20"/>
      <c r="N49" s="20"/>
    </row>
    <row r="50" spans="1:14" s="8" customFormat="1" ht="193.5" customHeight="1" x14ac:dyDescent="0.5">
      <c r="A50" s="459"/>
      <c r="B50" s="503"/>
      <c r="C50" s="504"/>
      <c r="D50" s="248" t="s">
        <v>20</v>
      </c>
      <c r="E50" s="233">
        <v>281513.00344999996</v>
      </c>
      <c r="F50" s="233">
        <v>229791.45792999998</v>
      </c>
      <c r="G50" s="233">
        <v>156899.5606</v>
      </c>
      <c r="H50" s="384">
        <f t="shared" si="7"/>
        <v>-72891.897329999978</v>
      </c>
      <c r="I50" s="379">
        <f t="shared" si="11"/>
        <v>68.279109246869993</v>
      </c>
      <c r="J50" s="493"/>
      <c r="K50" s="479"/>
      <c r="L50" s="20"/>
      <c r="M50" s="20"/>
      <c r="N50" s="20"/>
    </row>
    <row r="51" spans="1:14" s="8" customFormat="1" ht="261.75" customHeight="1" x14ac:dyDescent="0.5">
      <c r="A51" s="459"/>
      <c r="B51" s="503"/>
      <c r="C51" s="504"/>
      <c r="D51" s="252" t="s">
        <v>21</v>
      </c>
      <c r="E51" s="233">
        <v>0</v>
      </c>
      <c r="F51" s="233">
        <v>0</v>
      </c>
      <c r="G51" s="233">
        <v>0</v>
      </c>
      <c r="H51" s="384">
        <f t="shared" si="7"/>
        <v>0</v>
      </c>
      <c r="I51" s="386">
        <f t="shared" si="11"/>
        <v>0</v>
      </c>
      <c r="J51" s="493"/>
      <c r="K51" s="479"/>
      <c r="L51" s="20"/>
      <c r="M51" s="20"/>
      <c r="N51" s="20"/>
    </row>
    <row r="52" spans="1:14" s="8" customFormat="1" ht="162.75" customHeight="1" x14ac:dyDescent="0.5">
      <c r="A52" s="459"/>
      <c r="B52" s="503"/>
      <c r="C52" s="504"/>
      <c r="D52" s="252" t="s">
        <v>22</v>
      </c>
      <c r="E52" s="233">
        <v>0</v>
      </c>
      <c r="F52" s="233">
        <v>0</v>
      </c>
      <c r="G52" s="233">
        <v>0</v>
      </c>
      <c r="H52" s="384">
        <f t="shared" si="7"/>
        <v>0</v>
      </c>
      <c r="I52" s="386">
        <f t="shared" si="11"/>
        <v>0</v>
      </c>
      <c r="J52" s="493"/>
      <c r="K52" s="479"/>
      <c r="L52" s="20"/>
      <c r="M52" s="20"/>
      <c r="N52" s="20"/>
    </row>
    <row r="53" spans="1:14" s="8" customFormat="1" ht="132" customHeight="1" x14ac:dyDescent="0.5">
      <c r="A53" s="459"/>
      <c r="B53" s="503"/>
      <c r="C53" s="504"/>
      <c r="D53" s="253" t="s">
        <v>23</v>
      </c>
      <c r="E53" s="233">
        <v>234832.70337000003</v>
      </c>
      <c r="F53" s="233">
        <v>0</v>
      </c>
      <c r="G53" s="233">
        <v>0</v>
      </c>
      <c r="H53" s="380">
        <f t="shared" si="7"/>
        <v>0</v>
      </c>
      <c r="I53" s="386">
        <f t="shared" si="11"/>
        <v>0</v>
      </c>
      <c r="J53" s="493"/>
      <c r="K53" s="479"/>
      <c r="L53" s="20"/>
      <c r="M53" s="20"/>
      <c r="N53" s="20"/>
    </row>
    <row r="54" spans="1:14" s="8" customFormat="1" ht="132" customHeight="1" x14ac:dyDescent="0.5">
      <c r="A54" s="459"/>
      <c r="B54" s="503"/>
      <c r="C54" s="504"/>
      <c r="D54" s="255" t="s">
        <v>24</v>
      </c>
      <c r="E54" s="388">
        <v>0</v>
      </c>
      <c r="F54" s="388">
        <v>0</v>
      </c>
      <c r="G54" s="388">
        <v>0</v>
      </c>
      <c r="H54" s="384">
        <f t="shared" si="7"/>
        <v>0</v>
      </c>
      <c r="I54" s="379">
        <f t="shared" si="11"/>
        <v>0</v>
      </c>
      <c r="J54" s="493"/>
      <c r="K54" s="479"/>
      <c r="L54" s="20"/>
      <c r="M54" s="20"/>
      <c r="N54" s="20"/>
    </row>
    <row r="55" spans="1:14" s="8" customFormat="1" ht="193.5" customHeight="1" x14ac:dyDescent="0.5">
      <c r="A55" s="459">
        <v>6</v>
      </c>
      <c r="B55" s="503" t="s">
        <v>33</v>
      </c>
      <c r="C55" s="504">
        <v>9</v>
      </c>
      <c r="D55" s="244" t="s">
        <v>17</v>
      </c>
      <c r="E55" s="132">
        <f>E56+E57+E58+E59+E61</f>
        <v>218047.02331000002</v>
      </c>
      <c r="F55" s="132">
        <f>F56+F57+F58+F59+F61</f>
        <v>88430.154379999993</v>
      </c>
      <c r="G55" s="132">
        <f>G56+G57+G58+G59</f>
        <v>99162.06336</v>
      </c>
      <c r="H55" s="132">
        <f>H56+H57+H58</f>
        <v>10731.908980000009</v>
      </c>
      <c r="I55" s="132">
        <f t="shared" si="11"/>
        <v>112.13602877349177</v>
      </c>
      <c r="J55" s="493">
        <v>11</v>
      </c>
      <c r="K55" s="478" t="s">
        <v>34</v>
      </c>
      <c r="L55" s="20"/>
      <c r="M55" s="20"/>
      <c r="N55" s="20"/>
    </row>
    <row r="56" spans="1:14" s="8" customFormat="1" ht="171" customHeight="1" x14ac:dyDescent="0.5">
      <c r="A56" s="459"/>
      <c r="B56" s="503"/>
      <c r="C56" s="504"/>
      <c r="D56" s="248" t="s">
        <v>18</v>
      </c>
      <c r="E56" s="256">
        <v>1047.5999999999999</v>
      </c>
      <c r="F56" s="147">
        <v>0</v>
      </c>
      <c r="G56" s="147">
        <v>1047.5999999999999</v>
      </c>
      <c r="H56" s="143">
        <f t="shared" si="7"/>
        <v>1047.5999999999999</v>
      </c>
      <c r="I56" s="136">
        <v>0</v>
      </c>
      <c r="J56" s="493"/>
      <c r="K56" s="479"/>
      <c r="L56" s="20"/>
      <c r="M56" s="20"/>
      <c r="N56" s="20"/>
    </row>
    <row r="57" spans="1:14" s="8" customFormat="1" ht="171" customHeight="1" x14ac:dyDescent="0.5">
      <c r="A57" s="459"/>
      <c r="B57" s="503"/>
      <c r="C57" s="504"/>
      <c r="D57" s="248" t="s">
        <v>19</v>
      </c>
      <c r="E57" s="257">
        <v>67107.299999999988</v>
      </c>
      <c r="F57" s="257">
        <v>52641.079999999994</v>
      </c>
      <c r="G57" s="257">
        <v>55060.770099999994</v>
      </c>
      <c r="H57" s="143">
        <f t="shared" si="7"/>
        <v>2419.6900999999998</v>
      </c>
      <c r="I57" s="136">
        <f t="shared" ref="I57:I77" si="13">IF(G57=0,0,G57/F57*100)</f>
        <v>104.59658141512294</v>
      </c>
      <c r="J57" s="493"/>
      <c r="K57" s="479"/>
      <c r="L57" s="20"/>
      <c r="M57" s="20"/>
      <c r="N57" s="20"/>
    </row>
    <row r="58" spans="1:14" s="8" customFormat="1" ht="157.5" customHeight="1" x14ac:dyDescent="0.5">
      <c r="A58" s="459"/>
      <c r="B58" s="503"/>
      <c r="C58" s="504"/>
      <c r="D58" s="248" t="s">
        <v>20</v>
      </c>
      <c r="E58" s="257">
        <v>96339.823310000007</v>
      </c>
      <c r="F58" s="257">
        <v>35789.074379999998</v>
      </c>
      <c r="G58" s="257">
        <v>43053.693260000007</v>
      </c>
      <c r="H58" s="143">
        <f t="shared" si="7"/>
        <v>7264.6188800000091</v>
      </c>
      <c r="I58" s="136">
        <f t="shared" si="13"/>
        <v>120.29842628190377</v>
      </c>
      <c r="J58" s="493"/>
      <c r="K58" s="479"/>
      <c r="L58" s="20"/>
      <c r="M58" s="20"/>
      <c r="N58" s="20"/>
    </row>
    <row r="59" spans="1:14" s="8" customFormat="1" ht="225.75" customHeight="1" x14ac:dyDescent="0.5">
      <c r="A59" s="459"/>
      <c r="B59" s="503"/>
      <c r="C59" s="504"/>
      <c r="D59" s="252" t="s">
        <v>21</v>
      </c>
      <c r="E59" s="147">
        <v>0</v>
      </c>
      <c r="F59" s="147">
        <v>0</v>
      </c>
      <c r="G59" s="147">
        <v>0</v>
      </c>
      <c r="H59" s="135">
        <v>0</v>
      </c>
      <c r="I59" s="136">
        <f t="shared" si="13"/>
        <v>0</v>
      </c>
      <c r="J59" s="493"/>
      <c r="K59" s="479"/>
      <c r="L59" s="20"/>
      <c r="M59" s="20"/>
      <c r="N59" s="20"/>
    </row>
    <row r="60" spans="1:14" s="8" customFormat="1" ht="178.5" customHeight="1" x14ac:dyDescent="0.5">
      <c r="A60" s="459"/>
      <c r="B60" s="503"/>
      <c r="C60" s="504"/>
      <c r="D60" s="252" t="s">
        <v>22</v>
      </c>
      <c r="E60" s="147">
        <v>0</v>
      </c>
      <c r="F60" s="147">
        <v>0</v>
      </c>
      <c r="G60" s="147">
        <v>0</v>
      </c>
      <c r="H60" s="135">
        <v>0</v>
      </c>
      <c r="I60" s="136">
        <f t="shared" si="13"/>
        <v>0</v>
      </c>
      <c r="J60" s="493"/>
      <c r="K60" s="479"/>
      <c r="L60" s="20"/>
      <c r="M60" s="20"/>
      <c r="N60" s="20"/>
    </row>
    <row r="61" spans="1:14" s="8" customFormat="1" ht="162" customHeight="1" x14ac:dyDescent="0.5">
      <c r="A61" s="459"/>
      <c r="B61" s="503"/>
      <c r="C61" s="504"/>
      <c r="D61" s="253" t="s">
        <v>23</v>
      </c>
      <c r="E61" s="257">
        <v>53552.3</v>
      </c>
      <c r="F61" s="147">
        <v>0</v>
      </c>
      <c r="G61" s="147">
        <v>0</v>
      </c>
      <c r="H61" s="135">
        <v>0</v>
      </c>
      <c r="I61" s="136">
        <f t="shared" si="13"/>
        <v>0</v>
      </c>
      <c r="J61" s="493"/>
      <c r="K61" s="479"/>
      <c r="L61" s="20"/>
      <c r="M61" s="20"/>
      <c r="N61" s="20"/>
    </row>
    <row r="62" spans="1:14" s="8" customFormat="1" ht="131.25" customHeight="1" x14ac:dyDescent="0.5">
      <c r="A62" s="459"/>
      <c r="B62" s="503"/>
      <c r="C62" s="504"/>
      <c r="D62" s="255" t="s">
        <v>24</v>
      </c>
      <c r="E62" s="147">
        <v>0</v>
      </c>
      <c r="F62" s="147">
        <v>0</v>
      </c>
      <c r="G62" s="147">
        <v>0</v>
      </c>
      <c r="H62" s="135">
        <v>0</v>
      </c>
      <c r="I62" s="136">
        <f t="shared" si="13"/>
        <v>0</v>
      </c>
      <c r="J62" s="493"/>
      <c r="K62" s="479"/>
      <c r="L62" s="20"/>
      <c r="M62" s="20"/>
      <c r="N62" s="20"/>
    </row>
    <row r="63" spans="1:14" s="8" customFormat="1" ht="170.25" customHeight="1" x14ac:dyDescent="0.5">
      <c r="A63" s="459">
        <v>7</v>
      </c>
      <c r="B63" s="503" t="s">
        <v>80</v>
      </c>
      <c r="C63" s="504">
        <v>4</v>
      </c>
      <c r="D63" s="244" t="s">
        <v>17</v>
      </c>
      <c r="E63" s="132">
        <f>E64+E65+E66+E67+E69</f>
        <v>18090.441299999999</v>
      </c>
      <c r="F63" s="132">
        <f>F64+F65+F66+F67+F69</f>
        <v>17069.774299999997</v>
      </c>
      <c r="G63" s="132">
        <f>G64+G65+G66+G67+G69</f>
        <v>16460.026249999999</v>
      </c>
      <c r="H63" s="133">
        <f>H64+H65+H66</f>
        <v>609.74804999999981</v>
      </c>
      <c r="I63" s="363">
        <f t="shared" si="13"/>
        <v>96.427907954236986</v>
      </c>
      <c r="J63" s="509">
        <v>2</v>
      </c>
      <c r="K63" s="510" t="s">
        <v>36</v>
      </c>
      <c r="L63" s="20"/>
      <c r="M63" s="20"/>
      <c r="N63" s="20"/>
    </row>
    <row r="64" spans="1:14" s="8" customFormat="1" ht="184.5" customHeight="1" x14ac:dyDescent="0.5">
      <c r="A64" s="459"/>
      <c r="B64" s="503"/>
      <c r="C64" s="504"/>
      <c r="D64" s="248" t="s">
        <v>18</v>
      </c>
      <c r="E64" s="134">
        <v>0</v>
      </c>
      <c r="F64" s="134">
        <v>0</v>
      </c>
      <c r="G64" s="134">
        <v>0</v>
      </c>
      <c r="H64" s="135">
        <f>G64-F64</f>
        <v>0</v>
      </c>
      <c r="I64" s="136">
        <f t="shared" si="13"/>
        <v>0</v>
      </c>
      <c r="J64" s="509"/>
      <c r="K64" s="511"/>
      <c r="L64" s="20"/>
      <c r="M64" s="20"/>
      <c r="N64" s="20"/>
    </row>
    <row r="65" spans="1:14" s="8" customFormat="1" ht="180" customHeight="1" x14ac:dyDescent="0.5">
      <c r="A65" s="459"/>
      <c r="B65" s="503"/>
      <c r="C65" s="504"/>
      <c r="D65" s="248" t="s">
        <v>19</v>
      </c>
      <c r="E65" s="224">
        <v>983.1</v>
      </c>
      <c r="F65" s="224">
        <v>553.1</v>
      </c>
      <c r="G65" s="224">
        <v>549.875</v>
      </c>
      <c r="H65" s="138">
        <f>F65-G65</f>
        <v>3.2250000000000227</v>
      </c>
      <c r="I65" s="136">
        <f t="shared" si="13"/>
        <v>99.416922798770557</v>
      </c>
      <c r="J65" s="509"/>
      <c r="K65" s="511"/>
      <c r="L65" s="20"/>
      <c r="M65" s="20"/>
      <c r="N65" s="20"/>
    </row>
    <row r="66" spans="1:14" s="8" customFormat="1" ht="171" customHeight="1" x14ac:dyDescent="0.5">
      <c r="A66" s="459"/>
      <c r="B66" s="503"/>
      <c r="C66" s="504"/>
      <c r="D66" s="248" t="s">
        <v>20</v>
      </c>
      <c r="E66" s="224">
        <v>17107.3413</v>
      </c>
      <c r="F66" s="224">
        <v>16516.674299999999</v>
      </c>
      <c r="G66" s="224">
        <v>15910.151249999999</v>
      </c>
      <c r="H66" s="138">
        <f>F66-G66</f>
        <v>606.52304999999978</v>
      </c>
      <c r="I66" s="136">
        <f t="shared" si="13"/>
        <v>96.3278137052082</v>
      </c>
      <c r="J66" s="509"/>
      <c r="K66" s="511"/>
      <c r="L66" s="20"/>
      <c r="M66" s="20"/>
      <c r="N66" s="20"/>
    </row>
    <row r="67" spans="1:14" s="8" customFormat="1" ht="216.75" customHeight="1" x14ac:dyDescent="0.5">
      <c r="A67" s="459"/>
      <c r="B67" s="503"/>
      <c r="C67" s="504"/>
      <c r="D67" s="252" t="s">
        <v>21</v>
      </c>
      <c r="E67" s="137">
        <v>0</v>
      </c>
      <c r="F67" s="137">
        <v>0</v>
      </c>
      <c r="G67" s="137">
        <v>0</v>
      </c>
      <c r="H67" s="135">
        <f>G67-F67</f>
        <v>0</v>
      </c>
      <c r="I67" s="136">
        <f t="shared" si="13"/>
        <v>0</v>
      </c>
      <c r="J67" s="509"/>
      <c r="K67" s="511"/>
      <c r="L67" s="20"/>
      <c r="M67" s="20"/>
      <c r="N67" s="20"/>
    </row>
    <row r="68" spans="1:14" s="8" customFormat="1" ht="198.75" customHeight="1" x14ac:dyDescent="0.5">
      <c r="A68" s="459"/>
      <c r="B68" s="503"/>
      <c r="C68" s="504"/>
      <c r="D68" s="252" t="s">
        <v>22</v>
      </c>
      <c r="E68" s="137">
        <v>0</v>
      </c>
      <c r="F68" s="137">
        <v>0</v>
      </c>
      <c r="G68" s="137">
        <v>0</v>
      </c>
      <c r="H68" s="135">
        <f>G68-F68</f>
        <v>0</v>
      </c>
      <c r="I68" s="136">
        <f t="shared" si="13"/>
        <v>0</v>
      </c>
      <c r="J68" s="509"/>
      <c r="K68" s="511"/>
      <c r="L68" s="20"/>
      <c r="M68" s="20"/>
      <c r="N68" s="20"/>
    </row>
    <row r="69" spans="1:14" s="8" customFormat="1" ht="156" customHeight="1" x14ac:dyDescent="0.5">
      <c r="A69" s="459"/>
      <c r="B69" s="503"/>
      <c r="C69" s="504"/>
      <c r="D69" s="253" t="s">
        <v>23</v>
      </c>
      <c r="E69" s="137"/>
      <c r="F69" s="137">
        <v>0</v>
      </c>
      <c r="G69" s="137">
        <v>0</v>
      </c>
      <c r="H69" s="140">
        <v>0</v>
      </c>
      <c r="I69" s="136">
        <f t="shared" si="13"/>
        <v>0</v>
      </c>
      <c r="J69" s="509"/>
      <c r="K69" s="511"/>
      <c r="L69" s="20"/>
      <c r="M69" s="20"/>
      <c r="N69" s="20"/>
    </row>
    <row r="70" spans="1:14" s="8" customFormat="1" ht="131.25" customHeight="1" x14ac:dyDescent="0.5">
      <c r="A70" s="459"/>
      <c r="B70" s="503"/>
      <c r="C70" s="504"/>
      <c r="D70" s="255" t="s">
        <v>24</v>
      </c>
      <c r="E70" s="134">
        <v>0</v>
      </c>
      <c r="F70" s="134">
        <v>0</v>
      </c>
      <c r="G70" s="134">
        <v>0</v>
      </c>
      <c r="H70" s="140">
        <f>G70-F70</f>
        <v>0</v>
      </c>
      <c r="I70" s="136">
        <f t="shared" si="13"/>
        <v>0</v>
      </c>
      <c r="J70" s="509"/>
      <c r="K70" s="511"/>
      <c r="L70" s="20"/>
      <c r="M70" s="20"/>
      <c r="N70" s="20"/>
    </row>
    <row r="71" spans="1:14" s="8" customFormat="1" ht="212.25" customHeight="1" x14ac:dyDescent="0.5">
      <c r="A71" s="459">
        <v>8</v>
      </c>
      <c r="B71" s="503" t="s">
        <v>37</v>
      </c>
      <c r="C71" s="504">
        <v>13</v>
      </c>
      <c r="D71" s="244" t="s">
        <v>17</v>
      </c>
      <c r="E71" s="132">
        <f>E72+E73+E74+E75+E77</f>
        <v>1405574.76043</v>
      </c>
      <c r="F71" s="132">
        <f t="shared" ref="F71:G71" si="14">F72+F73+F74+F75+F77</f>
        <v>565056.47921610007</v>
      </c>
      <c r="G71" s="132">
        <f t="shared" si="14"/>
        <v>382570.73535999999</v>
      </c>
      <c r="H71" s="132">
        <f>G71-F71</f>
        <v>-182485.74385610007</v>
      </c>
      <c r="I71" s="132">
        <f>IF(G71=0,0,G71/F71*100)</f>
        <v>67.704866580901495</v>
      </c>
      <c r="J71" s="493">
        <v>6</v>
      </c>
      <c r="K71" s="507" t="s">
        <v>63</v>
      </c>
      <c r="L71" s="20"/>
      <c r="M71" s="20"/>
      <c r="N71" s="20"/>
    </row>
    <row r="72" spans="1:14" s="8" customFormat="1" ht="174" customHeight="1" x14ac:dyDescent="0.5">
      <c r="A72" s="459"/>
      <c r="B72" s="503"/>
      <c r="C72" s="504"/>
      <c r="D72" s="248" t="s">
        <v>18</v>
      </c>
      <c r="E72" s="211">
        <v>16142.95</v>
      </c>
      <c r="F72" s="212">
        <v>6615.1260000000002</v>
      </c>
      <c r="G72" s="212">
        <v>993.93308999999999</v>
      </c>
      <c r="H72" s="143">
        <f t="shared" ref="H72:H78" si="15">G72-F72</f>
        <v>-5621.1929099999998</v>
      </c>
      <c r="I72" s="136">
        <f>IF(G72=0,0,G72/F72*100)</f>
        <v>15.025157343941748</v>
      </c>
      <c r="J72" s="493"/>
      <c r="K72" s="508"/>
      <c r="L72" s="20"/>
      <c r="M72" s="20"/>
      <c r="N72" s="20"/>
    </row>
    <row r="73" spans="1:14" s="8" customFormat="1" ht="177.75" customHeight="1" x14ac:dyDescent="0.5">
      <c r="A73" s="459"/>
      <c r="B73" s="503"/>
      <c r="C73" s="504"/>
      <c r="D73" s="248" t="s">
        <v>19</v>
      </c>
      <c r="E73" s="211">
        <v>1044053.51</v>
      </c>
      <c r="F73" s="212">
        <v>490023.82655610004</v>
      </c>
      <c r="G73" s="212">
        <v>332840.46682999999</v>
      </c>
      <c r="H73" s="143">
        <f t="shared" si="15"/>
        <v>-157183.35972610005</v>
      </c>
      <c r="I73" s="136">
        <f>IF(G73=0,0,G73/F73*100)</f>
        <v>67.923323069657911</v>
      </c>
      <c r="J73" s="493"/>
      <c r="K73" s="508"/>
      <c r="L73" s="20"/>
      <c r="M73" s="20"/>
      <c r="N73" s="20"/>
    </row>
    <row r="74" spans="1:14" s="8" customFormat="1" ht="195" customHeight="1" x14ac:dyDescent="0.5">
      <c r="A74" s="459"/>
      <c r="B74" s="503"/>
      <c r="C74" s="504"/>
      <c r="D74" s="248" t="s">
        <v>20</v>
      </c>
      <c r="E74" s="213">
        <v>302948.19043000002</v>
      </c>
      <c r="F74" s="212">
        <v>68417.526660000003</v>
      </c>
      <c r="G74" s="212">
        <v>48736.335439999995</v>
      </c>
      <c r="H74" s="143">
        <f t="shared" si="15"/>
        <v>-19681.191220000008</v>
      </c>
      <c r="I74" s="136">
        <f>IF(G74=0,0,G74/F74*100)</f>
        <v>71.233699636928662</v>
      </c>
      <c r="J74" s="493"/>
      <c r="K74" s="508"/>
      <c r="L74" s="20"/>
      <c r="M74" s="20"/>
      <c r="N74" s="20"/>
    </row>
    <row r="75" spans="1:14" s="8" customFormat="1" ht="248.25" customHeight="1" x14ac:dyDescent="0.5">
      <c r="A75" s="459"/>
      <c r="B75" s="503"/>
      <c r="C75" s="504"/>
      <c r="D75" s="252" t="s">
        <v>21</v>
      </c>
      <c r="E75" s="215">
        <v>0</v>
      </c>
      <c r="F75" s="368">
        <v>0</v>
      </c>
      <c r="G75" s="215">
        <v>0</v>
      </c>
      <c r="H75" s="143">
        <f t="shared" si="15"/>
        <v>0</v>
      </c>
      <c r="I75" s="136">
        <f t="shared" si="13"/>
        <v>0</v>
      </c>
      <c r="J75" s="493"/>
      <c r="K75" s="508"/>
      <c r="L75" s="20"/>
      <c r="M75" s="20"/>
      <c r="N75" s="20"/>
    </row>
    <row r="76" spans="1:14" s="8" customFormat="1" ht="168.75" customHeight="1" x14ac:dyDescent="0.5">
      <c r="A76" s="459"/>
      <c r="B76" s="503"/>
      <c r="C76" s="504"/>
      <c r="D76" s="252" t="s">
        <v>22</v>
      </c>
      <c r="E76" s="215">
        <v>0</v>
      </c>
      <c r="F76" s="368">
        <v>0</v>
      </c>
      <c r="G76" s="215">
        <v>0</v>
      </c>
      <c r="H76" s="143">
        <f t="shared" si="15"/>
        <v>0</v>
      </c>
      <c r="I76" s="136">
        <f t="shared" si="13"/>
        <v>0</v>
      </c>
      <c r="J76" s="493"/>
      <c r="K76" s="508"/>
      <c r="L76" s="20"/>
      <c r="M76" s="20"/>
      <c r="N76" s="20"/>
    </row>
    <row r="77" spans="1:14" s="8" customFormat="1" ht="155.25" customHeight="1" x14ac:dyDescent="0.5">
      <c r="A77" s="459"/>
      <c r="B77" s="503"/>
      <c r="C77" s="504"/>
      <c r="D77" s="253" t="s">
        <v>23</v>
      </c>
      <c r="E77" s="215">
        <v>42430.11</v>
      </c>
      <c r="F77" s="215">
        <v>0</v>
      </c>
      <c r="G77" s="215">
        <v>0</v>
      </c>
      <c r="H77" s="143">
        <f t="shared" si="15"/>
        <v>0</v>
      </c>
      <c r="I77" s="136">
        <f t="shared" si="13"/>
        <v>0</v>
      </c>
      <c r="J77" s="493"/>
      <c r="K77" s="508"/>
      <c r="L77" s="20"/>
      <c r="M77" s="20"/>
      <c r="N77" s="20"/>
    </row>
    <row r="78" spans="1:14" s="8" customFormat="1" ht="133.5" customHeight="1" x14ac:dyDescent="0.5">
      <c r="A78" s="459"/>
      <c r="B78" s="503"/>
      <c r="C78" s="504"/>
      <c r="D78" s="255" t="s">
        <v>24</v>
      </c>
      <c r="E78" s="216">
        <v>0</v>
      </c>
      <c r="F78" s="216">
        <v>0</v>
      </c>
      <c r="G78" s="216">
        <v>0</v>
      </c>
      <c r="H78" s="143">
        <f t="shared" si="15"/>
        <v>0</v>
      </c>
      <c r="I78" s="136">
        <v>0</v>
      </c>
      <c r="J78" s="493"/>
      <c r="K78" s="508"/>
      <c r="L78" s="20"/>
      <c r="M78" s="20"/>
      <c r="N78" s="20"/>
    </row>
    <row r="79" spans="1:14" s="8" customFormat="1" ht="181.5" customHeight="1" x14ac:dyDescent="0.5">
      <c r="A79" s="459">
        <v>9</v>
      </c>
      <c r="B79" s="503" t="s">
        <v>38</v>
      </c>
      <c r="C79" s="504">
        <v>15</v>
      </c>
      <c r="D79" s="244" t="s">
        <v>17</v>
      </c>
      <c r="E79" s="132">
        <f>E80+E81+E82+E83+E85</f>
        <v>579241.28648000001</v>
      </c>
      <c r="F79" s="132">
        <f>F80+F81+F82+F83+F85</f>
        <v>248669.09174000003</v>
      </c>
      <c r="G79" s="132">
        <f>G80+G81+G82+G83+G85</f>
        <v>258261.95006000006</v>
      </c>
      <c r="H79" s="168">
        <f>G79-F79</f>
        <v>9592.8583200000285</v>
      </c>
      <c r="I79" s="132">
        <f t="shared" ref="I79:I85" si="16">IF(G79=0,0,G79/F79*100)</f>
        <v>103.85768020177997</v>
      </c>
      <c r="J79" s="462">
        <v>14</v>
      </c>
      <c r="K79" s="507" t="s">
        <v>39</v>
      </c>
      <c r="L79" s="20"/>
      <c r="M79" s="20"/>
      <c r="N79" s="20"/>
    </row>
    <row r="80" spans="1:14" s="8" customFormat="1" ht="155.25" customHeight="1" x14ac:dyDescent="0.5">
      <c r="A80" s="459"/>
      <c r="B80" s="503"/>
      <c r="C80" s="504"/>
      <c r="D80" s="248" t="s">
        <v>18</v>
      </c>
      <c r="E80" s="259">
        <v>2383.5</v>
      </c>
      <c r="F80" s="260">
        <v>2383.5</v>
      </c>
      <c r="G80" s="260">
        <v>2383.5</v>
      </c>
      <c r="H80" s="140">
        <f t="shared" ref="H80:H84" si="17">G80-F80</f>
        <v>0</v>
      </c>
      <c r="I80" s="136">
        <f t="shared" si="16"/>
        <v>100</v>
      </c>
      <c r="J80" s="462"/>
      <c r="K80" s="508"/>
      <c r="L80" s="21"/>
      <c r="M80" s="20"/>
      <c r="N80" s="20"/>
    </row>
    <row r="81" spans="1:14" s="8" customFormat="1" ht="173.25" customHeight="1" x14ac:dyDescent="0.5">
      <c r="A81" s="459"/>
      <c r="B81" s="503"/>
      <c r="C81" s="504"/>
      <c r="D81" s="248" t="s">
        <v>19</v>
      </c>
      <c r="E81" s="259">
        <v>54162.692759999998</v>
      </c>
      <c r="F81" s="260">
        <v>35717.392760000002</v>
      </c>
      <c r="G81" s="260">
        <v>33002.102800000008</v>
      </c>
      <c r="H81" s="164">
        <f t="shared" si="17"/>
        <v>-2715.2899599999946</v>
      </c>
      <c r="I81" s="136">
        <f t="shared" si="16"/>
        <v>92.397849478417555</v>
      </c>
      <c r="J81" s="462"/>
      <c r="K81" s="508"/>
      <c r="L81" s="20"/>
      <c r="M81" s="20"/>
      <c r="N81" s="20"/>
    </row>
    <row r="82" spans="1:14" s="8" customFormat="1" ht="173.25" customHeight="1" x14ac:dyDescent="0.5">
      <c r="A82" s="459"/>
      <c r="B82" s="503"/>
      <c r="C82" s="504"/>
      <c r="D82" s="248" t="s">
        <v>20</v>
      </c>
      <c r="E82" s="259">
        <v>301834.88969000004</v>
      </c>
      <c r="F82" s="259">
        <v>206346.50098000001</v>
      </c>
      <c r="G82" s="259">
        <v>221297.59226000003</v>
      </c>
      <c r="H82" s="164">
        <f t="shared" si="17"/>
        <v>14951.091280000022</v>
      </c>
      <c r="I82" s="136">
        <f t="shared" si="16"/>
        <v>107.24562384580932</v>
      </c>
      <c r="J82" s="462"/>
      <c r="K82" s="508"/>
      <c r="L82" s="20"/>
      <c r="M82" s="20"/>
      <c r="N82" s="20"/>
    </row>
    <row r="83" spans="1:14" s="8" customFormat="1" ht="207.75" customHeight="1" x14ac:dyDescent="0.5">
      <c r="A83" s="459"/>
      <c r="B83" s="503"/>
      <c r="C83" s="504"/>
      <c r="D83" s="252" t="s">
        <v>21</v>
      </c>
      <c r="E83" s="259">
        <v>3221.6979999999999</v>
      </c>
      <c r="F83" s="260">
        <v>4221.6980000000003</v>
      </c>
      <c r="G83" s="260">
        <v>1578.7550000000001</v>
      </c>
      <c r="H83" s="140">
        <f t="shared" si="17"/>
        <v>-2642.9430000000002</v>
      </c>
      <c r="I83" s="136">
        <f t="shared" si="16"/>
        <v>37.396208824032421</v>
      </c>
      <c r="J83" s="462"/>
      <c r="K83" s="508"/>
      <c r="L83" s="20"/>
      <c r="M83" s="20"/>
      <c r="N83" s="20"/>
    </row>
    <row r="84" spans="1:14" s="8" customFormat="1" ht="188.25" customHeight="1" x14ac:dyDescent="0.5">
      <c r="A84" s="459"/>
      <c r="B84" s="503"/>
      <c r="C84" s="504"/>
      <c r="D84" s="252" t="s">
        <v>22</v>
      </c>
      <c r="E84" s="259">
        <v>19734.301579999999</v>
      </c>
      <c r="F84" s="260">
        <v>287.45607000000001</v>
      </c>
      <c r="G84" s="260">
        <v>180</v>
      </c>
      <c r="H84" s="140">
        <f t="shared" si="17"/>
        <v>-107.45607000000001</v>
      </c>
      <c r="I84" s="136">
        <f t="shared" si="16"/>
        <v>62.618263722870772</v>
      </c>
      <c r="J84" s="462"/>
      <c r="K84" s="508"/>
      <c r="L84" s="20"/>
      <c r="M84" s="20"/>
      <c r="N84" s="20"/>
    </row>
    <row r="85" spans="1:14" s="8" customFormat="1" ht="186.75" customHeight="1" x14ac:dyDescent="0.5">
      <c r="A85" s="459"/>
      <c r="B85" s="503"/>
      <c r="C85" s="504"/>
      <c r="D85" s="253" t="s">
        <v>23</v>
      </c>
      <c r="E85" s="259">
        <v>217638.50602999999</v>
      </c>
      <c r="F85" s="260">
        <v>0</v>
      </c>
      <c r="G85" s="260">
        <v>0</v>
      </c>
      <c r="H85" s="135">
        <v>0</v>
      </c>
      <c r="I85" s="136">
        <f t="shared" si="16"/>
        <v>0</v>
      </c>
      <c r="J85" s="462"/>
      <c r="K85" s="508"/>
      <c r="L85" s="20"/>
      <c r="M85" s="20"/>
      <c r="N85" s="20"/>
    </row>
    <row r="86" spans="1:14" s="8" customFormat="1" ht="133.5" customHeight="1" x14ac:dyDescent="0.5">
      <c r="A86" s="459"/>
      <c r="B86" s="503"/>
      <c r="C86" s="504"/>
      <c r="D86" s="255" t="s">
        <v>24</v>
      </c>
      <c r="E86" s="134">
        <v>0</v>
      </c>
      <c r="F86" s="134">
        <v>0</v>
      </c>
      <c r="G86" s="134" t="s">
        <v>78</v>
      </c>
      <c r="H86" s="135">
        <v>0</v>
      </c>
      <c r="I86" s="136">
        <v>0</v>
      </c>
      <c r="J86" s="462"/>
      <c r="K86" s="508"/>
      <c r="L86" s="20"/>
      <c r="M86" s="20"/>
      <c r="N86" s="20"/>
    </row>
    <row r="87" spans="1:14" s="8" customFormat="1" ht="186" customHeight="1" x14ac:dyDescent="0.5">
      <c r="A87" s="459">
        <v>10</v>
      </c>
      <c r="B87" s="512" t="s">
        <v>40</v>
      </c>
      <c r="C87" s="513">
        <v>4</v>
      </c>
      <c r="D87" s="244" t="s">
        <v>17</v>
      </c>
      <c r="E87" s="132">
        <f>E88+E89+E90+E93+E91</f>
        <v>2109.6000000000004</v>
      </c>
      <c r="F87" s="132">
        <f>F88+F89+F90+F93+F91</f>
        <v>1637.7837200000001</v>
      </c>
      <c r="G87" s="132">
        <f>G88+G89+G90+G93+G91</f>
        <v>1582.72083</v>
      </c>
      <c r="H87" s="133">
        <f t="shared" ref="H87:H98" si="18">G87-F87</f>
        <v>-55.062890000000152</v>
      </c>
      <c r="I87" s="132">
        <f>IF(G87=0,0,G87/F87*100)</f>
        <v>96.637963283699008</v>
      </c>
      <c r="J87" s="462">
        <v>5</v>
      </c>
      <c r="K87" s="507" t="s">
        <v>41</v>
      </c>
      <c r="L87" s="20"/>
      <c r="M87" s="20"/>
      <c r="N87" s="20"/>
    </row>
    <row r="88" spans="1:14" s="8" customFormat="1" ht="194.25" customHeight="1" x14ac:dyDescent="0.5">
      <c r="A88" s="459"/>
      <c r="B88" s="512"/>
      <c r="C88" s="513"/>
      <c r="D88" s="248" t="s">
        <v>18</v>
      </c>
      <c r="E88" s="183">
        <v>3.4</v>
      </c>
      <c r="F88" s="183">
        <v>3.4</v>
      </c>
      <c r="G88" s="183">
        <v>2.3324400000000001</v>
      </c>
      <c r="H88" s="140">
        <f t="shared" si="18"/>
        <v>-1.0675599999999998</v>
      </c>
      <c r="I88" s="136">
        <f>IF(G88=0,0,G88/F88*100)</f>
        <v>68.601176470588243</v>
      </c>
      <c r="J88" s="462"/>
      <c r="K88" s="508"/>
      <c r="L88" s="20"/>
      <c r="M88" s="20"/>
      <c r="N88" s="20"/>
    </row>
    <row r="89" spans="1:14" s="8" customFormat="1" ht="194.25" customHeight="1" x14ac:dyDescent="0.5">
      <c r="A89" s="459"/>
      <c r="B89" s="512"/>
      <c r="C89" s="513"/>
      <c r="D89" s="248" t="s">
        <v>19</v>
      </c>
      <c r="E89" s="183">
        <v>1816.2</v>
      </c>
      <c r="F89" s="183">
        <v>1454.38372</v>
      </c>
      <c r="G89" s="183">
        <v>1400.3883900000001</v>
      </c>
      <c r="H89" s="140">
        <f t="shared" si="18"/>
        <v>-53.995329999999967</v>
      </c>
      <c r="I89" s="136">
        <f>IF(G89=0,0,G89/F89*100)</f>
        <v>96.287408250141866</v>
      </c>
      <c r="J89" s="462"/>
      <c r="K89" s="508"/>
      <c r="L89" s="20"/>
      <c r="M89" s="20"/>
      <c r="N89" s="20"/>
    </row>
    <row r="90" spans="1:14" s="8" customFormat="1" ht="159" customHeight="1" x14ac:dyDescent="0.5">
      <c r="A90" s="459"/>
      <c r="B90" s="512"/>
      <c r="C90" s="513"/>
      <c r="D90" s="248" t="s">
        <v>20</v>
      </c>
      <c r="E90" s="183">
        <v>290</v>
      </c>
      <c r="F90" s="183">
        <v>180</v>
      </c>
      <c r="G90" s="183">
        <v>180</v>
      </c>
      <c r="H90" s="140">
        <f t="shared" si="18"/>
        <v>0</v>
      </c>
      <c r="I90" s="136">
        <f>IF(G90=0,0,G90/F90*100)</f>
        <v>100</v>
      </c>
      <c r="J90" s="462"/>
      <c r="K90" s="508"/>
      <c r="L90" s="20"/>
      <c r="M90" s="20"/>
      <c r="N90" s="20"/>
    </row>
    <row r="91" spans="1:14" s="8" customFormat="1" ht="228.75" customHeight="1" x14ac:dyDescent="0.5">
      <c r="A91" s="459"/>
      <c r="B91" s="512"/>
      <c r="C91" s="513"/>
      <c r="D91" s="252" t="s">
        <v>21</v>
      </c>
      <c r="E91" s="183">
        <v>0</v>
      </c>
      <c r="F91" s="183">
        <v>0</v>
      </c>
      <c r="G91" s="183">
        <v>0</v>
      </c>
      <c r="H91" s="140">
        <f t="shared" si="18"/>
        <v>0</v>
      </c>
      <c r="I91" s="136">
        <f>IF(G91=0,0,G91/F91*100)</f>
        <v>0</v>
      </c>
      <c r="J91" s="462"/>
      <c r="K91" s="508"/>
      <c r="L91" s="20"/>
      <c r="M91" s="20"/>
      <c r="N91" s="20"/>
    </row>
    <row r="92" spans="1:14" s="8" customFormat="1" ht="232.5" customHeight="1" x14ac:dyDescent="0.5">
      <c r="A92" s="459"/>
      <c r="B92" s="512"/>
      <c r="C92" s="513"/>
      <c r="D92" s="252" t="s">
        <v>22</v>
      </c>
      <c r="E92" s="183">
        <v>0</v>
      </c>
      <c r="F92" s="183">
        <v>0</v>
      </c>
      <c r="G92" s="183">
        <v>0</v>
      </c>
      <c r="H92" s="140">
        <f t="shared" si="18"/>
        <v>0</v>
      </c>
      <c r="I92" s="136">
        <v>0</v>
      </c>
      <c r="J92" s="462"/>
      <c r="K92" s="508"/>
      <c r="L92" s="20"/>
      <c r="M92" s="20"/>
      <c r="N92" s="20"/>
    </row>
    <row r="93" spans="1:14" s="8" customFormat="1" ht="128.25" customHeight="1" x14ac:dyDescent="0.5">
      <c r="A93" s="459"/>
      <c r="B93" s="512"/>
      <c r="C93" s="513"/>
      <c r="D93" s="253" t="s">
        <v>23</v>
      </c>
      <c r="E93" s="258">
        <v>0</v>
      </c>
      <c r="F93" s="163">
        <v>0</v>
      </c>
      <c r="G93" s="163">
        <v>0</v>
      </c>
      <c r="H93" s="140">
        <f t="shared" si="18"/>
        <v>0</v>
      </c>
      <c r="I93" s="136">
        <f t="shared" ref="I93:I128" si="19">IF(G93=0,0,G93/F93*100)</f>
        <v>0</v>
      </c>
      <c r="J93" s="462"/>
      <c r="K93" s="508"/>
      <c r="L93" s="20"/>
      <c r="M93" s="20"/>
      <c r="N93" s="20"/>
    </row>
    <row r="94" spans="1:14" s="8" customFormat="1" ht="128.25" customHeight="1" x14ac:dyDescent="0.5">
      <c r="A94" s="459"/>
      <c r="B94" s="512"/>
      <c r="C94" s="513"/>
      <c r="D94" s="255" t="s">
        <v>24</v>
      </c>
      <c r="E94" s="163">
        <v>0</v>
      </c>
      <c r="F94" s="163">
        <v>0</v>
      </c>
      <c r="G94" s="163">
        <v>0</v>
      </c>
      <c r="H94" s="135">
        <f t="shared" si="18"/>
        <v>0</v>
      </c>
      <c r="I94" s="136">
        <f t="shared" si="19"/>
        <v>0</v>
      </c>
      <c r="J94" s="462"/>
      <c r="K94" s="508"/>
      <c r="L94" s="20"/>
      <c r="M94" s="20"/>
      <c r="N94" s="20"/>
    </row>
    <row r="95" spans="1:14" s="8" customFormat="1" ht="177.75" customHeight="1" x14ac:dyDescent="0.5">
      <c r="A95" s="459">
        <v>11</v>
      </c>
      <c r="B95" s="512" t="s">
        <v>42</v>
      </c>
      <c r="C95" s="513">
        <v>6</v>
      </c>
      <c r="D95" s="244" t="s">
        <v>17</v>
      </c>
      <c r="E95" s="132">
        <f>E96+E97+E98+E101+E99</f>
        <v>49004.901959999996</v>
      </c>
      <c r="F95" s="132">
        <f t="shared" ref="F95" si="20">F96+F97+F98+F101+F99</f>
        <v>25432.405359999997</v>
      </c>
      <c r="G95" s="132">
        <f>G96+G97+G98+G101+G99</f>
        <v>21766.563169999998</v>
      </c>
      <c r="H95" s="133">
        <f t="shared" si="18"/>
        <v>-3665.8421899999994</v>
      </c>
      <c r="I95" s="132">
        <f t="shared" si="19"/>
        <v>85.585939913628366</v>
      </c>
      <c r="J95" s="462">
        <v>6</v>
      </c>
      <c r="K95" s="474" t="s">
        <v>69</v>
      </c>
      <c r="L95" s="20"/>
      <c r="M95" s="20"/>
      <c r="N95" s="20"/>
    </row>
    <row r="96" spans="1:14" s="8" customFormat="1" ht="163.5" customHeight="1" x14ac:dyDescent="0.5">
      <c r="A96" s="459"/>
      <c r="B96" s="512"/>
      <c r="C96" s="513"/>
      <c r="D96" s="248" t="s">
        <v>18</v>
      </c>
      <c r="E96" s="134">
        <v>0</v>
      </c>
      <c r="F96" s="134">
        <v>0</v>
      </c>
      <c r="G96" s="134">
        <v>0</v>
      </c>
      <c r="H96" s="135">
        <f t="shared" si="18"/>
        <v>0</v>
      </c>
      <c r="I96" s="136">
        <f t="shared" si="19"/>
        <v>0</v>
      </c>
      <c r="J96" s="462"/>
      <c r="K96" s="474"/>
      <c r="L96" s="20"/>
      <c r="M96" s="20"/>
      <c r="N96" s="20"/>
    </row>
    <row r="97" spans="1:14" s="8" customFormat="1" ht="154.5" customHeight="1" x14ac:dyDescent="0.5">
      <c r="A97" s="459"/>
      <c r="B97" s="512"/>
      <c r="C97" s="513"/>
      <c r="D97" s="248" t="s">
        <v>19</v>
      </c>
      <c r="E97" s="261">
        <v>0</v>
      </c>
      <c r="F97" s="262">
        <v>0</v>
      </c>
      <c r="G97" s="134">
        <v>0</v>
      </c>
      <c r="H97" s="140">
        <f t="shared" si="18"/>
        <v>0</v>
      </c>
      <c r="I97" s="136">
        <f t="shared" si="19"/>
        <v>0</v>
      </c>
      <c r="J97" s="462"/>
      <c r="K97" s="474"/>
      <c r="L97" s="20"/>
      <c r="M97" s="20"/>
      <c r="N97" s="20"/>
    </row>
    <row r="98" spans="1:14" s="8" customFormat="1" ht="172.5" customHeight="1" x14ac:dyDescent="0.5">
      <c r="A98" s="459"/>
      <c r="B98" s="512"/>
      <c r="C98" s="513"/>
      <c r="D98" s="248" t="s">
        <v>20</v>
      </c>
      <c r="E98" s="142">
        <v>34926.446599999996</v>
      </c>
      <c r="F98" s="142">
        <v>25432.405359999997</v>
      </c>
      <c r="G98" s="142">
        <v>21766.563169999998</v>
      </c>
      <c r="H98" s="140">
        <f t="shared" si="18"/>
        <v>-3665.8421899999994</v>
      </c>
      <c r="I98" s="136">
        <f t="shared" si="19"/>
        <v>85.585939913628366</v>
      </c>
      <c r="J98" s="462"/>
      <c r="K98" s="474"/>
      <c r="L98" s="20"/>
      <c r="M98" s="20"/>
      <c r="N98" s="20"/>
    </row>
    <row r="99" spans="1:14" s="8" customFormat="1" ht="249.75" customHeight="1" x14ac:dyDescent="0.5">
      <c r="A99" s="459"/>
      <c r="B99" s="512"/>
      <c r="C99" s="513"/>
      <c r="D99" s="252" t="s">
        <v>21</v>
      </c>
      <c r="E99" s="142">
        <v>0</v>
      </c>
      <c r="F99" s="142">
        <v>0</v>
      </c>
      <c r="G99" s="142">
        <v>0</v>
      </c>
      <c r="H99" s="143">
        <v>0</v>
      </c>
      <c r="I99" s="136">
        <f t="shared" si="19"/>
        <v>0</v>
      </c>
      <c r="J99" s="462"/>
      <c r="K99" s="474"/>
      <c r="L99" s="20"/>
      <c r="M99" s="20"/>
      <c r="N99" s="20"/>
    </row>
    <row r="100" spans="1:14" s="8" customFormat="1" ht="173.25" customHeight="1" x14ac:dyDescent="0.5">
      <c r="A100" s="459"/>
      <c r="B100" s="512"/>
      <c r="C100" s="513"/>
      <c r="D100" s="252" t="s">
        <v>22</v>
      </c>
      <c r="E100" s="142">
        <v>0</v>
      </c>
      <c r="F100" s="142">
        <v>0</v>
      </c>
      <c r="G100" s="142">
        <v>0</v>
      </c>
      <c r="H100" s="143">
        <f>G100-F100</f>
        <v>0</v>
      </c>
      <c r="I100" s="136">
        <f t="shared" si="19"/>
        <v>0</v>
      </c>
      <c r="J100" s="462"/>
      <c r="K100" s="474"/>
      <c r="L100" s="20"/>
      <c r="M100" s="20"/>
      <c r="N100" s="20"/>
    </row>
    <row r="101" spans="1:14" s="8" customFormat="1" ht="143.25" customHeight="1" x14ac:dyDescent="0.5">
      <c r="A101" s="459"/>
      <c r="B101" s="512"/>
      <c r="C101" s="513"/>
      <c r="D101" s="253" t="s">
        <v>23</v>
      </c>
      <c r="E101" s="142">
        <v>14078.45536</v>
      </c>
      <c r="F101" s="142">
        <v>0</v>
      </c>
      <c r="G101" s="142">
        <v>0</v>
      </c>
      <c r="H101" s="140">
        <f>G101-F101</f>
        <v>0</v>
      </c>
      <c r="I101" s="136">
        <f t="shared" si="19"/>
        <v>0</v>
      </c>
      <c r="J101" s="462"/>
      <c r="K101" s="474"/>
      <c r="L101" s="20"/>
      <c r="M101" s="20"/>
      <c r="N101" s="20"/>
    </row>
    <row r="102" spans="1:14" s="8" customFormat="1" ht="177" customHeight="1" x14ac:dyDescent="0.5">
      <c r="A102" s="459"/>
      <c r="B102" s="512"/>
      <c r="C102" s="513"/>
      <c r="D102" s="255" t="s">
        <v>24</v>
      </c>
      <c r="E102" s="142">
        <v>13000</v>
      </c>
      <c r="F102" s="142">
        <v>0</v>
      </c>
      <c r="G102" s="142">
        <v>0</v>
      </c>
      <c r="H102" s="143">
        <v>0</v>
      </c>
      <c r="I102" s="136">
        <f t="shared" si="19"/>
        <v>0</v>
      </c>
      <c r="J102" s="462"/>
      <c r="K102" s="474"/>
      <c r="L102" s="20"/>
      <c r="M102" s="20"/>
      <c r="N102" s="20"/>
    </row>
    <row r="103" spans="1:14" s="8" customFormat="1" ht="197.25" customHeight="1" x14ac:dyDescent="0.5">
      <c r="A103" s="459">
        <v>12</v>
      </c>
      <c r="B103" s="503" t="s">
        <v>58</v>
      </c>
      <c r="C103" s="504">
        <v>4</v>
      </c>
      <c r="D103" s="244" t="s">
        <v>17</v>
      </c>
      <c r="E103" s="189">
        <f>E104+E105+E106+E109+E107</f>
        <v>1023250.93903</v>
      </c>
      <c r="F103" s="189">
        <f>F104+F105+F106+F109+F107</f>
        <v>140137.43486000001</v>
      </c>
      <c r="G103" s="189">
        <f>G104+G105+G106+G109+G107</f>
        <v>68160.28426</v>
      </c>
      <c r="H103" s="189">
        <f t="shared" ref="H103:H114" si="21">G103-F103</f>
        <v>-71977.150600000008</v>
      </c>
      <c r="I103" s="189">
        <f t="shared" si="19"/>
        <v>48.638170327645454</v>
      </c>
      <c r="J103" s="462">
        <v>7</v>
      </c>
      <c r="K103" s="510" t="s">
        <v>36</v>
      </c>
      <c r="L103" s="20"/>
      <c r="M103" s="20"/>
      <c r="N103" s="20"/>
    </row>
    <row r="104" spans="1:14" s="8" customFormat="1" ht="130.5" customHeight="1" x14ac:dyDescent="0.5">
      <c r="A104" s="459"/>
      <c r="B104" s="503"/>
      <c r="C104" s="504"/>
      <c r="D104" s="248" t="s">
        <v>18</v>
      </c>
      <c r="E104" s="227">
        <v>0</v>
      </c>
      <c r="F104" s="227">
        <v>0</v>
      </c>
      <c r="G104" s="227">
        <v>0</v>
      </c>
      <c r="H104" s="229">
        <f t="shared" si="21"/>
        <v>0</v>
      </c>
      <c r="I104" s="230">
        <f t="shared" si="19"/>
        <v>0</v>
      </c>
      <c r="J104" s="462"/>
      <c r="K104" s="511"/>
      <c r="L104" s="20"/>
      <c r="M104" s="20"/>
      <c r="N104" s="20"/>
    </row>
    <row r="105" spans="1:14" s="8" customFormat="1" ht="183.75" customHeight="1" x14ac:dyDescent="0.5">
      <c r="A105" s="459"/>
      <c r="B105" s="503"/>
      <c r="C105" s="504"/>
      <c r="D105" s="248" t="s">
        <v>19</v>
      </c>
      <c r="E105" s="224">
        <v>259454.4</v>
      </c>
      <c r="F105" s="224">
        <v>120.9</v>
      </c>
      <c r="G105" s="224">
        <v>120.9</v>
      </c>
      <c r="H105" s="231">
        <v>120.9</v>
      </c>
      <c r="I105" s="230">
        <f t="shared" si="19"/>
        <v>100</v>
      </c>
      <c r="J105" s="462"/>
      <c r="K105" s="511"/>
      <c r="L105" s="20"/>
      <c r="M105" s="20"/>
      <c r="N105" s="20"/>
    </row>
    <row r="106" spans="1:14" s="8" customFormat="1" ht="165.75" customHeight="1" x14ac:dyDescent="0.5">
      <c r="A106" s="459"/>
      <c r="B106" s="503"/>
      <c r="C106" s="504"/>
      <c r="D106" s="248" t="s">
        <v>20</v>
      </c>
      <c r="E106" s="224">
        <v>249196.56161</v>
      </c>
      <c r="F106" s="224">
        <v>140016.53486000001</v>
      </c>
      <c r="G106" s="224">
        <v>68039.384260000006</v>
      </c>
      <c r="H106" s="231">
        <v>68039.384260000006</v>
      </c>
      <c r="I106" s="230">
        <f t="shared" si="19"/>
        <v>48.593820956954367</v>
      </c>
      <c r="J106" s="462"/>
      <c r="K106" s="511"/>
      <c r="L106" s="20"/>
      <c r="M106" s="20"/>
      <c r="N106" s="20"/>
    </row>
    <row r="107" spans="1:14" s="8" customFormat="1" ht="234.75" customHeight="1" x14ac:dyDescent="0.5">
      <c r="A107" s="459"/>
      <c r="B107" s="503"/>
      <c r="C107" s="504"/>
      <c r="D107" s="252" t="s">
        <v>21</v>
      </c>
      <c r="E107" s="224">
        <v>0</v>
      </c>
      <c r="F107" s="224">
        <v>0</v>
      </c>
      <c r="G107" s="224">
        <v>0</v>
      </c>
      <c r="H107" s="229">
        <f t="shared" si="21"/>
        <v>0</v>
      </c>
      <c r="I107" s="230">
        <f t="shared" si="19"/>
        <v>0</v>
      </c>
      <c r="J107" s="462"/>
      <c r="K107" s="511"/>
      <c r="L107" s="20"/>
      <c r="M107" s="20"/>
      <c r="N107" s="20"/>
    </row>
    <row r="108" spans="1:14" s="8" customFormat="1" ht="174.75" customHeight="1" x14ac:dyDescent="0.5">
      <c r="A108" s="459"/>
      <c r="B108" s="503"/>
      <c r="C108" s="504"/>
      <c r="D108" s="252" t="s">
        <v>22</v>
      </c>
      <c r="E108" s="224">
        <v>0</v>
      </c>
      <c r="F108" s="224">
        <v>0</v>
      </c>
      <c r="G108" s="224">
        <v>0</v>
      </c>
      <c r="H108" s="229">
        <f t="shared" si="21"/>
        <v>0</v>
      </c>
      <c r="I108" s="230">
        <f t="shared" si="19"/>
        <v>0</v>
      </c>
      <c r="J108" s="462"/>
      <c r="K108" s="511"/>
      <c r="L108" s="20"/>
      <c r="M108" s="20"/>
      <c r="N108" s="20"/>
    </row>
    <row r="109" spans="1:14" s="8" customFormat="1" ht="192.75" customHeight="1" x14ac:dyDescent="0.75">
      <c r="A109" s="459"/>
      <c r="B109" s="503"/>
      <c r="C109" s="504"/>
      <c r="D109" s="253" t="s">
        <v>23</v>
      </c>
      <c r="E109" s="224">
        <v>514599.97742000001</v>
      </c>
      <c r="F109" s="224">
        <v>0</v>
      </c>
      <c r="G109" s="224">
        <v>0</v>
      </c>
      <c r="H109" s="231">
        <f t="shared" si="21"/>
        <v>0</v>
      </c>
      <c r="I109" s="230">
        <f t="shared" si="19"/>
        <v>0</v>
      </c>
      <c r="J109" s="462"/>
      <c r="K109" s="511"/>
      <c r="L109" s="81"/>
      <c r="M109" s="20"/>
      <c r="N109" s="20"/>
    </row>
    <row r="110" spans="1:14" s="8" customFormat="1" ht="130.5" customHeight="1" x14ac:dyDescent="0.5">
      <c r="A110" s="459"/>
      <c r="B110" s="503"/>
      <c r="C110" s="504"/>
      <c r="D110" s="255" t="s">
        <v>24</v>
      </c>
      <c r="E110" s="227">
        <v>0</v>
      </c>
      <c r="F110" s="227">
        <v>0</v>
      </c>
      <c r="G110" s="227">
        <v>0</v>
      </c>
      <c r="H110" s="229">
        <f t="shared" si="21"/>
        <v>0</v>
      </c>
      <c r="I110" s="230">
        <f t="shared" si="19"/>
        <v>0</v>
      </c>
      <c r="J110" s="462"/>
      <c r="K110" s="511"/>
      <c r="L110" s="20"/>
      <c r="M110" s="20"/>
      <c r="N110" s="20"/>
    </row>
    <row r="111" spans="1:14" s="8" customFormat="1" ht="230.25" customHeight="1" x14ac:dyDescent="0.5">
      <c r="A111" s="459">
        <v>13</v>
      </c>
      <c r="B111" s="503" t="s">
        <v>43</v>
      </c>
      <c r="C111" s="504">
        <v>2</v>
      </c>
      <c r="D111" s="244" t="s">
        <v>17</v>
      </c>
      <c r="E111" s="132">
        <f>E112+E113+E114+E115+E117</f>
        <v>72844.706949999993</v>
      </c>
      <c r="F111" s="132">
        <f>F112+F113+F114+F115+F117</f>
        <v>49048.391909999998</v>
      </c>
      <c r="G111" s="132">
        <f>G112+G113+G114+G115+G117</f>
        <v>39390.740339999997</v>
      </c>
      <c r="H111" s="144">
        <f t="shared" si="21"/>
        <v>-9657.6515700000018</v>
      </c>
      <c r="I111" s="132">
        <f t="shared" si="19"/>
        <v>80.309952693819113</v>
      </c>
      <c r="J111" s="462">
        <v>4</v>
      </c>
      <c r="K111" s="514" t="s">
        <v>44</v>
      </c>
      <c r="L111" s="20"/>
      <c r="M111" s="20"/>
      <c r="N111" s="20"/>
    </row>
    <row r="112" spans="1:14" s="8" customFormat="1" ht="174.75" customHeight="1" x14ac:dyDescent="0.5">
      <c r="A112" s="459"/>
      <c r="B112" s="503"/>
      <c r="C112" s="504"/>
      <c r="D112" s="248" t="s">
        <v>18</v>
      </c>
      <c r="E112" s="134">
        <v>0</v>
      </c>
      <c r="F112" s="134">
        <v>0</v>
      </c>
      <c r="G112" s="134">
        <v>0</v>
      </c>
      <c r="H112" s="134">
        <v>0</v>
      </c>
      <c r="I112" s="159">
        <f t="shared" si="19"/>
        <v>0</v>
      </c>
      <c r="J112" s="462"/>
      <c r="K112" s="514"/>
      <c r="L112" s="20"/>
      <c r="M112" s="20"/>
      <c r="N112" s="20"/>
    </row>
    <row r="113" spans="1:14" s="8" customFormat="1" ht="170.25" customHeight="1" x14ac:dyDescent="0.5">
      <c r="A113" s="459"/>
      <c r="B113" s="503"/>
      <c r="C113" s="504"/>
      <c r="D113" s="248" t="s">
        <v>19</v>
      </c>
      <c r="E113" s="134">
        <v>192</v>
      </c>
      <c r="F113" s="134">
        <v>192</v>
      </c>
      <c r="G113" s="134">
        <v>0</v>
      </c>
      <c r="H113" s="134">
        <v>0</v>
      </c>
      <c r="I113" s="159">
        <f t="shared" si="19"/>
        <v>0</v>
      </c>
      <c r="J113" s="462"/>
      <c r="K113" s="514"/>
      <c r="L113" s="20"/>
      <c r="M113" s="20"/>
      <c r="N113" s="20"/>
    </row>
    <row r="114" spans="1:14" s="8" customFormat="1" ht="179.25" customHeight="1" x14ac:dyDescent="0.5">
      <c r="A114" s="459"/>
      <c r="B114" s="503"/>
      <c r="C114" s="504"/>
      <c r="D114" s="248" t="s">
        <v>20</v>
      </c>
      <c r="E114" s="263">
        <v>51380.70695</v>
      </c>
      <c r="F114" s="263">
        <v>41856.391909999998</v>
      </c>
      <c r="G114" s="263">
        <v>39390.740339999997</v>
      </c>
      <c r="H114" s="456">
        <f t="shared" si="21"/>
        <v>-2465.6515700000018</v>
      </c>
      <c r="I114" s="159">
        <f t="shared" si="19"/>
        <v>94.10925916571675</v>
      </c>
      <c r="J114" s="462"/>
      <c r="K114" s="514"/>
      <c r="L114" s="20"/>
      <c r="M114" s="20"/>
      <c r="N114" s="20"/>
    </row>
    <row r="115" spans="1:14" s="8" customFormat="1" ht="183" customHeight="1" x14ac:dyDescent="0.5">
      <c r="A115" s="459"/>
      <c r="B115" s="503"/>
      <c r="C115" s="504"/>
      <c r="D115" s="252" t="s">
        <v>21</v>
      </c>
      <c r="E115" s="263">
        <v>0</v>
      </c>
      <c r="F115" s="263">
        <v>0</v>
      </c>
      <c r="G115" s="263">
        <v>0</v>
      </c>
      <c r="H115" s="263">
        <v>0</v>
      </c>
      <c r="I115" s="159">
        <f t="shared" si="19"/>
        <v>0</v>
      </c>
      <c r="J115" s="462"/>
      <c r="K115" s="514"/>
      <c r="L115" s="20"/>
      <c r="M115" s="20"/>
      <c r="N115" s="20"/>
    </row>
    <row r="116" spans="1:14" s="8" customFormat="1" ht="165.75" customHeight="1" x14ac:dyDescent="0.5">
      <c r="A116" s="459"/>
      <c r="B116" s="503"/>
      <c r="C116" s="504"/>
      <c r="D116" s="252" t="s">
        <v>22</v>
      </c>
      <c r="E116" s="263">
        <v>0</v>
      </c>
      <c r="F116" s="263">
        <v>0</v>
      </c>
      <c r="G116" s="263">
        <v>0</v>
      </c>
      <c r="H116" s="263">
        <v>0</v>
      </c>
      <c r="I116" s="159">
        <f t="shared" si="19"/>
        <v>0</v>
      </c>
      <c r="J116" s="462"/>
      <c r="K116" s="514"/>
      <c r="L116" s="20"/>
      <c r="M116" s="20"/>
      <c r="N116" s="20"/>
    </row>
    <row r="117" spans="1:14" s="8" customFormat="1" ht="130.5" customHeight="1" x14ac:dyDescent="0.5">
      <c r="A117" s="459"/>
      <c r="B117" s="503"/>
      <c r="C117" s="504"/>
      <c r="D117" s="253" t="s">
        <v>23</v>
      </c>
      <c r="E117" s="217">
        <v>21272</v>
      </c>
      <c r="F117" s="263">
        <v>7000</v>
      </c>
      <c r="G117" s="263">
        <v>0</v>
      </c>
      <c r="H117" s="263">
        <v>0</v>
      </c>
      <c r="I117" s="159">
        <f t="shared" si="19"/>
        <v>0</v>
      </c>
      <c r="J117" s="462"/>
      <c r="K117" s="514"/>
      <c r="L117" s="20"/>
      <c r="M117" s="20"/>
      <c r="N117" s="20"/>
    </row>
    <row r="118" spans="1:14" s="8" customFormat="1" ht="213" customHeight="1" x14ac:dyDescent="0.5">
      <c r="A118" s="459"/>
      <c r="B118" s="503"/>
      <c r="C118" s="504"/>
      <c r="D118" s="255" t="s">
        <v>24</v>
      </c>
      <c r="E118" s="134">
        <v>0</v>
      </c>
      <c r="F118" s="134">
        <v>0</v>
      </c>
      <c r="G118" s="134">
        <v>0</v>
      </c>
      <c r="H118" s="134">
        <v>0</v>
      </c>
      <c r="I118" s="159">
        <f t="shared" si="19"/>
        <v>0</v>
      </c>
      <c r="J118" s="462"/>
      <c r="K118" s="514"/>
      <c r="L118" s="20"/>
      <c r="M118" s="20"/>
      <c r="N118" s="20"/>
    </row>
    <row r="119" spans="1:14" s="8" customFormat="1" ht="228" customHeight="1" x14ac:dyDescent="0.5">
      <c r="A119" s="459">
        <v>14</v>
      </c>
      <c r="B119" s="503" t="s">
        <v>45</v>
      </c>
      <c r="C119" s="504">
        <v>3</v>
      </c>
      <c r="D119" s="244" t="s">
        <v>17</v>
      </c>
      <c r="E119" s="132">
        <f>E120+E121+E122+E123+E125+E126</f>
        <v>5140.1263199999994</v>
      </c>
      <c r="F119" s="132">
        <f>F120+F121+F122+F123+F125+F126</f>
        <v>2941.4694399999998</v>
      </c>
      <c r="G119" s="132">
        <f>G120+G121+G122+G123+G125+G126</f>
        <v>118.2</v>
      </c>
      <c r="H119" s="181">
        <f t="shared" ref="H119:H130" si="22">G119-F119</f>
        <v>-2823.26944</v>
      </c>
      <c r="I119" s="132">
        <f t="shared" si="19"/>
        <v>4.0183997288103734</v>
      </c>
      <c r="J119" s="462">
        <v>6</v>
      </c>
      <c r="K119" s="507" t="s">
        <v>85</v>
      </c>
      <c r="L119" s="20"/>
      <c r="M119" s="20"/>
      <c r="N119" s="20"/>
    </row>
    <row r="120" spans="1:14" s="8" customFormat="1" ht="147" customHeight="1" x14ac:dyDescent="0.5">
      <c r="A120" s="459"/>
      <c r="B120" s="503"/>
      <c r="C120" s="504"/>
      <c r="D120" s="248" t="s">
        <v>18</v>
      </c>
      <c r="E120" s="134">
        <v>0</v>
      </c>
      <c r="F120" s="134">
        <v>0</v>
      </c>
      <c r="G120" s="147">
        <v>0</v>
      </c>
      <c r="H120" s="190">
        <f t="shared" si="22"/>
        <v>0</v>
      </c>
      <c r="I120" s="159">
        <f t="shared" si="19"/>
        <v>0</v>
      </c>
      <c r="J120" s="462"/>
      <c r="K120" s="508"/>
      <c r="L120" s="20"/>
      <c r="M120" s="20"/>
      <c r="N120" s="20"/>
    </row>
    <row r="121" spans="1:14" s="8" customFormat="1" ht="169.5" customHeight="1" x14ac:dyDescent="0.5">
      <c r="A121" s="459"/>
      <c r="B121" s="503"/>
      <c r="C121" s="504"/>
      <c r="D121" s="248" t="s">
        <v>19</v>
      </c>
      <c r="E121" s="263">
        <v>2173</v>
      </c>
      <c r="F121" s="263">
        <v>1444</v>
      </c>
      <c r="G121" s="263">
        <v>0</v>
      </c>
      <c r="H121" s="190">
        <f t="shared" si="22"/>
        <v>-1444</v>
      </c>
      <c r="I121" s="159">
        <f t="shared" si="19"/>
        <v>0</v>
      </c>
      <c r="J121" s="462"/>
      <c r="K121" s="508"/>
      <c r="L121" s="20"/>
      <c r="M121" s="20"/>
      <c r="N121" s="20"/>
    </row>
    <row r="122" spans="1:14" s="8" customFormat="1" ht="169.5" customHeight="1" x14ac:dyDescent="0.5">
      <c r="A122" s="459"/>
      <c r="B122" s="503"/>
      <c r="C122" s="504"/>
      <c r="D122" s="248" t="s">
        <v>20</v>
      </c>
      <c r="E122" s="263">
        <v>1467.49</v>
      </c>
      <c r="F122" s="263">
        <v>527.46943999999996</v>
      </c>
      <c r="G122" s="263">
        <v>118.2</v>
      </c>
      <c r="H122" s="190">
        <f t="shared" si="22"/>
        <v>-409.26943999999997</v>
      </c>
      <c r="I122" s="159">
        <f t="shared" si="19"/>
        <v>22.408881166651099</v>
      </c>
      <c r="J122" s="462"/>
      <c r="K122" s="508"/>
      <c r="L122" s="20"/>
      <c r="M122" s="20"/>
      <c r="N122" s="20"/>
    </row>
    <row r="123" spans="1:14" s="8" customFormat="1" ht="231" customHeight="1" x14ac:dyDescent="0.5">
      <c r="A123" s="459"/>
      <c r="B123" s="503"/>
      <c r="C123" s="504"/>
      <c r="D123" s="252" t="s">
        <v>21</v>
      </c>
      <c r="E123" s="262">
        <v>0</v>
      </c>
      <c r="F123" s="134">
        <v>0</v>
      </c>
      <c r="G123" s="147">
        <v>0</v>
      </c>
      <c r="H123" s="190">
        <f t="shared" si="22"/>
        <v>0</v>
      </c>
      <c r="I123" s="159">
        <f t="shared" si="19"/>
        <v>0</v>
      </c>
      <c r="J123" s="462"/>
      <c r="K123" s="508"/>
      <c r="L123" s="20"/>
      <c r="M123" s="20"/>
      <c r="N123" s="20"/>
    </row>
    <row r="124" spans="1:14" s="8" customFormat="1" ht="198" customHeight="1" x14ac:dyDescent="0.5">
      <c r="A124" s="459"/>
      <c r="B124" s="503"/>
      <c r="C124" s="504"/>
      <c r="D124" s="252" t="s">
        <v>22</v>
      </c>
      <c r="E124" s="262">
        <v>0</v>
      </c>
      <c r="F124" s="134">
        <v>0</v>
      </c>
      <c r="G124" s="147">
        <v>0</v>
      </c>
      <c r="H124" s="190">
        <f t="shared" si="22"/>
        <v>0</v>
      </c>
      <c r="I124" s="159">
        <f t="shared" si="19"/>
        <v>0</v>
      </c>
      <c r="J124" s="462"/>
      <c r="K124" s="508"/>
      <c r="L124" s="20"/>
      <c r="M124" s="20"/>
      <c r="N124" s="20"/>
    </row>
    <row r="125" spans="1:14" s="8" customFormat="1" ht="128.25" customHeight="1" x14ac:dyDescent="0.5">
      <c r="A125" s="459"/>
      <c r="B125" s="503"/>
      <c r="C125" s="504"/>
      <c r="D125" s="253" t="s">
        <v>23</v>
      </c>
      <c r="E125" s="134">
        <v>1499.6363200000001</v>
      </c>
      <c r="F125" s="134">
        <v>970</v>
      </c>
      <c r="G125" s="147">
        <v>0</v>
      </c>
      <c r="H125" s="190">
        <f t="shared" si="22"/>
        <v>-970</v>
      </c>
      <c r="I125" s="159">
        <f t="shared" si="19"/>
        <v>0</v>
      </c>
      <c r="J125" s="462"/>
      <c r="K125" s="508"/>
      <c r="L125" s="20"/>
      <c r="M125" s="20"/>
      <c r="N125" s="20"/>
    </row>
    <row r="126" spans="1:14" s="8" customFormat="1" ht="128.25" customHeight="1" x14ac:dyDescent="0.5">
      <c r="A126" s="459"/>
      <c r="B126" s="503"/>
      <c r="C126" s="504"/>
      <c r="D126" s="255" t="s">
        <v>24</v>
      </c>
      <c r="E126" s="134">
        <v>0</v>
      </c>
      <c r="F126" s="134">
        <v>0</v>
      </c>
      <c r="G126" s="147">
        <v>0</v>
      </c>
      <c r="H126" s="190">
        <f t="shared" si="22"/>
        <v>0</v>
      </c>
      <c r="I126" s="159">
        <f t="shared" si="19"/>
        <v>0</v>
      </c>
      <c r="J126" s="462"/>
      <c r="K126" s="508"/>
      <c r="L126" s="20"/>
      <c r="M126" s="20"/>
      <c r="N126" s="20"/>
    </row>
    <row r="127" spans="1:14" s="8" customFormat="1" ht="219.75" customHeight="1" x14ac:dyDescent="0.5">
      <c r="A127" s="459">
        <v>15</v>
      </c>
      <c r="B127" s="503" t="s">
        <v>47</v>
      </c>
      <c r="C127" s="504">
        <v>5</v>
      </c>
      <c r="D127" s="244" t="s">
        <v>17</v>
      </c>
      <c r="E127" s="132">
        <f>E128+E129+E130+E131+E132+E133</f>
        <v>305286.96321000002</v>
      </c>
      <c r="F127" s="132">
        <f>F128+F129+F130+F133</f>
        <v>239022.55939000001</v>
      </c>
      <c r="G127" s="132">
        <f>G128+G129+G130+G133</f>
        <v>202226.49573</v>
      </c>
      <c r="H127" s="144">
        <f t="shared" si="22"/>
        <v>-36796.063660000014</v>
      </c>
      <c r="I127" s="25">
        <f t="shared" si="19"/>
        <v>84.605610552449193</v>
      </c>
      <c r="J127" s="462">
        <v>7</v>
      </c>
      <c r="K127" s="465" t="s">
        <v>60</v>
      </c>
      <c r="L127" s="20"/>
      <c r="M127" s="20"/>
      <c r="N127" s="20"/>
    </row>
    <row r="128" spans="1:14" s="8" customFormat="1" ht="128.25" customHeight="1" x14ac:dyDescent="0.5">
      <c r="A128" s="459"/>
      <c r="B128" s="503"/>
      <c r="C128" s="504"/>
      <c r="D128" s="248" t="s">
        <v>18</v>
      </c>
      <c r="E128" s="147">
        <v>0</v>
      </c>
      <c r="F128" s="147">
        <v>0</v>
      </c>
      <c r="G128" s="147">
        <v>0</v>
      </c>
      <c r="H128" s="148">
        <f t="shared" si="22"/>
        <v>0</v>
      </c>
      <c r="I128" s="39">
        <f t="shared" si="19"/>
        <v>0</v>
      </c>
      <c r="J128" s="462"/>
      <c r="K128" s="466"/>
      <c r="L128" s="20"/>
      <c r="M128" s="20"/>
      <c r="N128" s="20"/>
    </row>
    <row r="129" spans="1:14" s="8" customFormat="1" ht="159" customHeight="1" x14ac:dyDescent="0.5">
      <c r="A129" s="459"/>
      <c r="B129" s="503"/>
      <c r="C129" s="504"/>
      <c r="D129" s="248" t="s">
        <v>19</v>
      </c>
      <c r="E129" s="150">
        <v>198907.7</v>
      </c>
      <c r="F129" s="150">
        <v>193500</v>
      </c>
      <c r="G129" s="235">
        <v>157532.40072000001</v>
      </c>
      <c r="H129" s="152">
        <f t="shared" si="22"/>
        <v>-35967.599279999995</v>
      </c>
      <c r="I129" s="39">
        <v>0</v>
      </c>
      <c r="J129" s="462"/>
      <c r="K129" s="466"/>
      <c r="L129" s="20"/>
      <c r="M129" s="20"/>
      <c r="N129" s="20"/>
    </row>
    <row r="130" spans="1:14" s="8" customFormat="1" ht="177" customHeight="1" x14ac:dyDescent="0.5">
      <c r="A130" s="459"/>
      <c r="B130" s="503"/>
      <c r="C130" s="504"/>
      <c r="D130" s="248" t="s">
        <v>20</v>
      </c>
      <c r="E130" s="150">
        <v>73879.26320999999</v>
      </c>
      <c r="F130" s="150">
        <v>45522.559390000002</v>
      </c>
      <c r="G130" s="150">
        <v>44694.095009999997</v>
      </c>
      <c r="H130" s="152">
        <f t="shared" si="22"/>
        <v>-828.46438000000489</v>
      </c>
      <c r="I130" s="160">
        <f t="shared" ref="I130:I139" si="23">IF(G130=0,0,G130/F130*100)</f>
        <v>98.180101490115263</v>
      </c>
      <c r="J130" s="462"/>
      <c r="K130" s="466"/>
      <c r="L130" s="20"/>
      <c r="M130" s="20"/>
      <c r="N130" s="20"/>
    </row>
    <row r="131" spans="1:14" s="8" customFormat="1" ht="263.25" customHeight="1" x14ac:dyDescent="0.5">
      <c r="A131" s="459"/>
      <c r="B131" s="503"/>
      <c r="C131" s="504"/>
      <c r="D131" s="252" t="s">
        <v>21</v>
      </c>
      <c r="E131" s="153">
        <v>0</v>
      </c>
      <c r="F131" s="153">
        <v>0</v>
      </c>
      <c r="G131" s="154">
        <v>0</v>
      </c>
      <c r="H131" s="155">
        <v>0</v>
      </c>
      <c r="I131" s="149">
        <f t="shared" si="23"/>
        <v>0</v>
      </c>
      <c r="J131" s="462"/>
      <c r="K131" s="466"/>
      <c r="L131" s="20"/>
      <c r="M131" s="20"/>
      <c r="N131" s="20"/>
    </row>
    <row r="132" spans="1:14" s="8" customFormat="1" ht="201.75" customHeight="1" x14ac:dyDescent="0.5">
      <c r="A132" s="459"/>
      <c r="B132" s="503"/>
      <c r="C132" s="504"/>
      <c r="D132" s="252" t="s">
        <v>22</v>
      </c>
      <c r="E132" s="153">
        <v>0</v>
      </c>
      <c r="F132" s="153">
        <v>0</v>
      </c>
      <c r="G132" s="154">
        <v>0</v>
      </c>
      <c r="H132" s="148">
        <f t="shared" ref="H132:H139" si="24">G132-F132</f>
        <v>0</v>
      </c>
      <c r="I132" s="149">
        <f t="shared" si="23"/>
        <v>0</v>
      </c>
      <c r="J132" s="462"/>
      <c r="K132" s="466"/>
      <c r="L132" s="20"/>
      <c r="M132" s="20"/>
      <c r="N132" s="20"/>
    </row>
    <row r="133" spans="1:14" s="8" customFormat="1" ht="172.5" customHeight="1" x14ac:dyDescent="0.5">
      <c r="A133" s="459"/>
      <c r="B133" s="503"/>
      <c r="C133" s="504"/>
      <c r="D133" s="253" t="s">
        <v>23</v>
      </c>
      <c r="E133" s="150">
        <v>32500</v>
      </c>
      <c r="F133" s="153">
        <v>0</v>
      </c>
      <c r="G133" s="154">
        <v>0</v>
      </c>
      <c r="H133" s="157">
        <f t="shared" si="24"/>
        <v>0</v>
      </c>
      <c r="I133" s="149">
        <f t="shared" si="23"/>
        <v>0</v>
      </c>
      <c r="J133" s="462"/>
      <c r="K133" s="466"/>
      <c r="L133" s="20"/>
      <c r="M133" s="20"/>
      <c r="N133" s="20"/>
    </row>
    <row r="134" spans="1:14" s="8" customFormat="1" ht="128.25" customHeight="1" x14ac:dyDescent="0.5">
      <c r="A134" s="459"/>
      <c r="B134" s="503"/>
      <c r="C134" s="504"/>
      <c r="D134" s="255" t="s">
        <v>24</v>
      </c>
      <c r="E134" s="147">
        <v>0</v>
      </c>
      <c r="F134" s="147">
        <v>0</v>
      </c>
      <c r="G134" s="147">
        <v>0</v>
      </c>
      <c r="H134" s="148">
        <f t="shared" si="24"/>
        <v>0</v>
      </c>
      <c r="I134" s="149">
        <f t="shared" si="23"/>
        <v>0</v>
      </c>
      <c r="J134" s="462"/>
      <c r="K134" s="466"/>
      <c r="L134" s="20"/>
      <c r="M134" s="20"/>
      <c r="N134" s="20"/>
    </row>
    <row r="135" spans="1:14" s="8" customFormat="1" ht="280.5" customHeight="1" x14ac:dyDescent="0.5">
      <c r="A135" s="459">
        <v>16</v>
      </c>
      <c r="B135" s="503" t="s">
        <v>48</v>
      </c>
      <c r="C135" s="504">
        <v>2</v>
      </c>
      <c r="D135" s="244" t="s">
        <v>17</v>
      </c>
      <c r="E135" s="132">
        <f>E136+E137+E138+E139+E141</f>
        <v>69548.722170000008</v>
      </c>
      <c r="F135" s="132">
        <f>F136+F137+F138+F141</f>
        <v>39914.925170000002</v>
      </c>
      <c r="G135" s="132">
        <f>G136+G137+G138+G141</f>
        <v>45720.096879999997</v>
      </c>
      <c r="H135" s="168">
        <f t="shared" si="24"/>
        <v>5805.1717099999951</v>
      </c>
      <c r="I135" s="132">
        <f t="shared" si="23"/>
        <v>114.5438621900841</v>
      </c>
      <c r="J135" s="462">
        <v>7</v>
      </c>
      <c r="K135" s="515" t="s">
        <v>61</v>
      </c>
      <c r="L135" s="20"/>
      <c r="M135" s="20"/>
      <c r="N135" s="20"/>
    </row>
    <row r="136" spans="1:14" s="8" customFormat="1" ht="196.5" customHeight="1" x14ac:dyDescent="0.5">
      <c r="A136" s="459"/>
      <c r="B136" s="503"/>
      <c r="C136" s="504"/>
      <c r="D136" s="248" t="s">
        <v>18</v>
      </c>
      <c r="E136" s="167">
        <v>0</v>
      </c>
      <c r="F136" s="167">
        <v>0</v>
      </c>
      <c r="G136" s="167">
        <v>0</v>
      </c>
      <c r="H136" s="135">
        <f t="shared" si="24"/>
        <v>0</v>
      </c>
      <c r="I136" s="136">
        <f t="shared" si="23"/>
        <v>0</v>
      </c>
      <c r="J136" s="462"/>
      <c r="K136" s="515"/>
      <c r="L136" s="20"/>
      <c r="M136" s="20"/>
      <c r="N136" s="20"/>
    </row>
    <row r="137" spans="1:14" s="8" customFormat="1" ht="170.25" customHeight="1" x14ac:dyDescent="0.5">
      <c r="A137" s="459"/>
      <c r="B137" s="503"/>
      <c r="C137" s="504"/>
      <c r="D137" s="248" t="s">
        <v>19</v>
      </c>
      <c r="E137" s="167">
        <v>0</v>
      </c>
      <c r="F137" s="167">
        <v>0</v>
      </c>
      <c r="G137" s="167">
        <v>0</v>
      </c>
      <c r="H137" s="135">
        <f t="shared" si="24"/>
        <v>0</v>
      </c>
      <c r="I137" s="136">
        <f t="shared" si="23"/>
        <v>0</v>
      </c>
      <c r="J137" s="462"/>
      <c r="K137" s="515"/>
      <c r="L137" s="20"/>
      <c r="M137" s="20"/>
      <c r="N137" s="20"/>
    </row>
    <row r="138" spans="1:14" s="8" customFormat="1" ht="201" customHeight="1" x14ac:dyDescent="0.5">
      <c r="A138" s="459"/>
      <c r="B138" s="503"/>
      <c r="C138" s="504"/>
      <c r="D138" s="248" t="s">
        <v>20</v>
      </c>
      <c r="E138" s="226">
        <v>62548.722170000008</v>
      </c>
      <c r="F138" s="223">
        <v>39914.925170000002</v>
      </c>
      <c r="G138" s="226">
        <v>45720.096879999997</v>
      </c>
      <c r="H138" s="164">
        <f t="shared" si="24"/>
        <v>5805.1717099999951</v>
      </c>
      <c r="I138" s="136">
        <f t="shared" si="23"/>
        <v>114.5438621900841</v>
      </c>
      <c r="J138" s="462"/>
      <c r="K138" s="515"/>
      <c r="L138" s="20"/>
      <c r="M138" s="20"/>
      <c r="N138" s="20"/>
    </row>
    <row r="139" spans="1:14" s="8" customFormat="1" ht="217.5" customHeight="1" x14ac:dyDescent="0.5">
      <c r="A139" s="459"/>
      <c r="B139" s="503"/>
      <c r="C139" s="504"/>
      <c r="D139" s="252" t="s">
        <v>21</v>
      </c>
      <c r="E139" s="167">
        <v>0</v>
      </c>
      <c r="F139" s="167">
        <v>0</v>
      </c>
      <c r="G139" s="167">
        <v>0</v>
      </c>
      <c r="H139" s="135">
        <f t="shared" si="24"/>
        <v>0</v>
      </c>
      <c r="I139" s="136">
        <f t="shared" si="23"/>
        <v>0</v>
      </c>
      <c r="J139" s="462"/>
      <c r="K139" s="515"/>
      <c r="L139" s="20"/>
      <c r="M139" s="20"/>
      <c r="N139" s="20"/>
    </row>
    <row r="140" spans="1:14" s="8" customFormat="1" ht="174.75" customHeight="1" x14ac:dyDescent="0.5">
      <c r="A140" s="459"/>
      <c r="B140" s="503"/>
      <c r="C140" s="504"/>
      <c r="D140" s="252" t="s">
        <v>22</v>
      </c>
      <c r="E140" s="167">
        <v>0</v>
      </c>
      <c r="F140" s="167">
        <v>0</v>
      </c>
      <c r="G140" s="167">
        <v>0</v>
      </c>
      <c r="H140" s="135">
        <v>0</v>
      </c>
      <c r="I140" s="136">
        <v>0</v>
      </c>
      <c r="J140" s="462"/>
      <c r="K140" s="515"/>
      <c r="L140" s="20"/>
      <c r="M140" s="20"/>
      <c r="N140" s="20"/>
    </row>
    <row r="141" spans="1:14" s="8" customFormat="1" ht="130.5" customHeight="1" x14ac:dyDescent="0.5">
      <c r="A141" s="459"/>
      <c r="B141" s="503"/>
      <c r="C141" s="504"/>
      <c r="D141" s="253" t="s">
        <v>23</v>
      </c>
      <c r="E141" s="163">
        <v>7000</v>
      </c>
      <c r="F141" s="167">
        <v>0</v>
      </c>
      <c r="G141" s="167">
        <v>0</v>
      </c>
      <c r="H141" s="135">
        <f>G141-F141</f>
        <v>0</v>
      </c>
      <c r="I141" s="136">
        <f t="shared" ref="I141:I147" si="25">IF(G141=0,0,G141/F141*100)</f>
        <v>0</v>
      </c>
      <c r="J141" s="462"/>
      <c r="K141" s="515"/>
      <c r="L141" s="20"/>
      <c r="M141" s="20"/>
      <c r="N141" s="20"/>
    </row>
    <row r="142" spans="1:14" s="8" customFormat="1" ht="130.5" customHeight="1" x14ac:dyDescent="0.5">
      <c r="A142" s="459"/>
      <c r="B142" s="503"/>
      <c r="C142" s="504"/>
      <c r="D142" s="255" t="s">
        <v>24</v>
      </c>
      <c r="E142" s="169">
        <v>0</v>
      </c>
      <c r="F142" s="134">
        <v>0</v>
      </c>
      <c r="G142" s="134">
        <v>0</v>
      </c>
      <c r="H142" s="135">
        <v>0</v>
      </c>
      <c r="I142" s="136">
        <f t="shared" si="25"/>
        <v>0</v>
      </c>
      <c r="J142" s="462"/>
      <c r="K142" s="515"/>
      <c r="L142" s="20"/>
      <c r="M142" s="20"/>
      <c r="N142" s="20"/>
    </row>
    <row r="143" spans="1:14" s="8" customFormat="1" ht="160.5" customHeight="1" x14ac:dyDescent="0.5">
      <c r="A143" s="459">
        <v>17</v>
      </c>
      <c r="B143" s="493" t="s">
        <v>57</v>
      </c>
      <c r="C143" s="504">
        <v>6</v>
      </c>
      <c r="D143" s="244" t="s">
        <v>17</v>
      </c>
      <c r="E143" s="132">
        <f>E144+E145+E146+E147+E149</f>
        <v>543685.88057000004</v>
      </c>
      <c r="F143" s="132">
        <f>F144+F145+F146+F147+F149</f>
        <v>446695.63399999996</v>
      </c>
      <c r="G143" s="132">
        <f>G144+G145+G146+G147+G149</f>
        <v>448539.99732000002</v>
      </c>
      <c r="H143" s="168">
        <f>G143-F143</f>
        <v>1844.3633200000622</v>
      </c>
      <c r="I143" s="132">
        <f t="shared" si="25"/>
        <v>100.41289038432824</v>
      </c>
      <c r="J143" s="462">
        <v>10</v>
      </c>
      <c r="K143" s="507" t="s">
        <v>49</v>
      </c>
      <c r="L143" s="20"/>
      <c r="M143" s="20"/>
      <c r="N143" s="20"/>
    </row>
    <row r="144" spans="1:14" s="8" customFormat="1" ht="130.5" customHeight="1" x14ac:dyDescent="0.5">
      <c r="A144" s="459"/>
      <c r="B144" s="493"/>
      <c r="C144" s="504"/>
      <c r="D144" s="248" t="s">
        <v>18</v>
      </c>
      <c r="E144" s="167">
        <v>0</v>
      </c>
      <c r="F144" s="167">
        <v>0</v>
      </c>
      <c r="G144" s="167">
        <v>0</v>
      </c>
      <c r="H144" s="158">
        <f>G144-F144</f>
        <v>0</v>
      </c>
      <c r="I144" s="159">
        <f t="shared" si="25"/>
        <v>0</v>
      </c>
      <c r="J144" s="462"/>
      <c r="K144" s="508"/>
      <c r="L144" s="20"/>
      <c r="M144" s="20"/>
      <c r="N144" s="20"/>
    </row>
    <row r="145" spans="1:14" s="8" customFormat="1" ht="205.5" customHeight="1" x14ac:dyDescent="0.5">
      <c r="A145" s="459"/>
      <c r="B145" s="493"/>
      <c r="C145" s="504"/>
      <c r="D145" s="248" t="s">
        <v>19</v>
      </c>
      <c r="E145" s="457">
        <v>131270.39999999999</v>
      </c>
      <c r="F145" s="457">
        <v>105015.78</v>
      </c>
      <c r="G145" s="457">
        <v>104976.86881</v>
      </c>
      <c r="H145" s="158">
        <f>G145-F145</f>
        <v>-38.911189999998896</v>
      </c>
      <c r="I145" s="160">
        <f t="shared" si="25"/>
        <v>99.962947292302161</v>
      </c>
      <c r="J145" s="462"/>
      <c r="K145" s="508"/>
      <c r="L145" s="20"/>
      <c r="M145" s="20"/>
      <c r="N145" s="20"/>
    </row>
    <row r="146" spans="1:14" s="8" customFormat="1" ht="179.25" customHeight="1" x14ac:dyDescent="0.5">
      <c r="A146" s="459"/>
      <c r="B146" s="493"/>
      <c r="C146" s="504"/>
      <c r="D146" s="248" t="s">
        <v>20</v>
      </c>
      <c r="E146" s="457">
        <v>412415.48057000001</v>
      </c>
      <c r="F146" s="457">
        <v>341679.85399999999</v>
      </c>
      <c r="G146" s="457">
        <v>343563.12851000001</v>
      </c>
      <c r="H146" s="164">
        <f>G146-F146</f>
        <v>1883.2745100000175</v>
      </c>
      <c r="I146" s="160">
        <f t="shared" si="25"/>
        <v>100.55118102163554</v>
      </c>
      <c r="J146" s="462"/>
      <c r="K146" s="508"/>
      <c r="L146" s="20"/>
      <c r="M146" s="20"/>
      <c r="N146" s="20"/>
    </row>
    <row r="147" spans="1:14" s="8" customFormat="1" ht="221.25" customHeight="1" x14ac:dyDescent="0.5">
      <c r="A147" s="459"/>
      <c r="B147" s="493"/>
      <c r="C147" s="504"/>
      <c r="D147" s="252" t="s">
        <v>21</v>
      </c>
      <c r="E147" s="167">
        <v>0</v>
      </c>
      <c r="F147" s="167">
        <v>0</v>
      </c>
      <c r="G147" s="167">
        <v>0</v>
      </c>
      <c r="H147" s="158">
        <f>G147-F147</f>
        <v>0</v>
      </c>
      <c r="I147" s="159">
        <f t="shared" si="25"/>
        <v>0</v>
      </c>
      <c r="J147" s="462"/>
      <c r="K147" s="508"/>
      <c r="L147" s="20"/>
      <c r="M147" s="20"/>
      <c r="N147" s="20"/>
    </row>
    <row r="148" spans="1:14" s="8" customFormat="1" ht="195.75" customHeight="1" x14ac:dyDescent="0.5">
      <c r="A148" s="459"/>
      <c r="B148" s="493"/>
      <c r="C148" s="504"/>
      <c r="D148" s="252" t="s">
        <v>22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462"/>
      <c r="K148" s="508"/>
      <c r="L148" s="20"/>
      <c r="M148" s="20"/>
      <c r="N148" s="20"/>
    </row>
    <row r="149" spans="1:14" s="8" customFormat="1" ht="130.5" customHeight="1" x14ac:dyDescent="0.5">
      <c r="A149" s="459"/>
      <c r="B149" s="493"/>
      <c r="C149" s="504"/>
      <c r="D149" s="253" t="s">
        <v>23</v>
      </c>
      <c r="E149" s="167">
        <v>0</v>
      </c>
      <c r="F149" s="167">
        <v>0</v>
      </c>
      <c r="G149" s="167">
        <v>0</v>
      </c>
      <c r="H149" s="140">
        <f>G149-F149</f>
        <v>0</v>
      </c>
      <c r="I149" s="159">
        <f t="shared" ref="I149:I175" si="26">IF(G149=0,0,G149/F149*100)</f>
        <v>0</v>
      </c>
      <c r="J149" s="462"/>
      <c r="K149" s="508"/>
      <c r="L149" s="20"/>
      <c r="M149" s="20"/>
      <c r="N149" s="20"/>
    </row>
    <row r="150" spans="1:14" s="8" customFormat="1" ht="130.5" customHeight="1" x14ac:dyDescent="0.5">
      <c r="A150" s="459"/>
      <c r="B150" s="493"/>
      <c r="C150" s="504"/>
      <c r="D150" s="255" t="s">
        <v>24</v>
      </c>
      <c r="E150" s="167">
        <v>0</v>
      </c>
      <c r="F150" s="167">
        <v>0</v>
      </c>
      <c r="G150" s="167">
        <v>0</v>
      </c>
      <c r="H150" s="158">
        <f>G150-F150</f>
        <v>0</v>
      </c>
      <c r="I150" s="159">
        <f t="shared" si="26"/>
        <v>0</v>
      </c>
      <c r="J150" s="462"/>
      <c r="K150" s="508"/>
      <c r="L150" s="20"/>
      <c r="M150" s="20"/>
      <c r="N150" s="20"/>
    </row>
    <row r="151" spans="1:14" s="8" customFormat="1" ht="204.75" customHeight="1" x14ac:dyDescent="0.5">
      <c r="A151" s="459">
        <v>18</v>
      </c>
      <c r="B151" s="503" t="s">
        <v>50</v>
      </c>
      <c r="C151" s="504">
        <v>3</v>
      </c>
      <c r="D151" s="244" t="s">
        <v>17</v>
      </c>
      <c r="E151" s="132">
        <f>E152+E153+E154+E155+E157</f>
        <v>5983.8</v>
      </c>
      <c r="F151" s="132">
        <f>F152+F153+F154+F155+F157</f>
        <v>4402.1246000000001</v>
      </c>
      <c r="G151" s="132">
        <f>G152+G153+G154+G155+G157</f>
        <v>4021.5642799999996</v>
      </c>
      <c r="H151" s="133">
        <f>G151-F151</f>
        <v>-380.5603200000005</v>
      </c>
      <c r="I151" s="132">
        <f t="shared" si="26"/>
        <v>91.355076137554107</v>
      </c>
      <c r="J151" s="462">
        <v>4</v>
      </c>
      <c r="K151" s="505" t="s">
        <v>62</v>
      </c>
      <c r="L151" s="20"/>
      <c r="M151" s="20"/>
      <c r="N151" s="20"/>
    </row>
    <row r="152" spans="1:14" s="8" customFormat="1" ht="149.25" customHeight="1" x14ac:dyDescent="0.5">
      <c r="A152" s="459"/>
      <c r="B152" s="503"/>
      <c r="C152" s="504"/>
      <c r="D152" s="248" t="s">
        <v>18</v>
      </c>
      <c r="E152" s="134">
        <v>0</v>
      </c>
      <c r="F152" s="134">
        <v>0</v>
      </c>
      <c r="G152" s="134">
        <v>0</v>
      </c>
      <c r="H152" s="158">
        <v>0</v>
      </c>
      <c r="I152" s="134">
        <f t="shared" si="26"/>
        <v>0</v>
      </c>
      <c r="J152" s="462"/>
      <c r="K152" s="506"/>
      <c r="L152" s="20"/>
      <c r="M152" s="20"/>
      <c r="N152" s="20"/>
    </row>
    <row r="153" spans="1:14" s="8" customFormat="1" ht="157.5" customHeight="1" x14ac:dyDescent="0.5">
      <c r="A153" s="459"/>
      <c r="B153" s="503"/>
      <c r="C153" s="504"/>
      <c r="D153" s="248" t="s">
        <v>19</v>
      </c>
      <c r="E153" s="138">
        <v>5586.8</v>
      </c>
      <c r="F153" s="138">
        <v>4380.1246000000001</v>
      </c>
      <c r="G153" s="138">
        <v>3999.5642799999996</v>
      </c>
      <c r="H153" s="140">
        <f>G153-F153</f>
        <v>-380.5603200000005</v>
      </c>
      <c r="I153" s="187">
        <f t="shared" si="26"/>
        <v>91.311655380762446</v>
      </c>
      <c r="J153" s="462"/>
      <c r="K153" s="506"/>
      <c r="L153" s="20"/>
      <c r="M153" s="20"/>
      <c r="N153" s="20"/>
    </row>
    <row r="154" spans="1:14" s="8" customFormat="1" ht="138.75" customHeight="1" x14ac:dyDescent="0.5">
      <c r="A154" s="459"/>
      <c r="B154" s="503"/>
      <c r="C154" s="504"/>
      <c r="D154" s="248" t="s">
        <v>20</v>
      </c>
      <c r="E154" s="138">
        <v>22</v>
      </c>
      <c r="F154" s="184">
        <v>22</v>
      </c>
      <c r="G154" s="138">
        <v>22</v>
      </c>
      <c r="H154" s="140">
        <f>G154-F154</f>
        <v>0</v>
      </c>
      <c r="I154" s="187">
        <f t="shared" si="26"/>
        <v>100</v>
      </c>
      <c r="J154" s="462"/>
      <c r="K154" s="506"/>
      <c r="L154" s="20"/>
      <c r="M154" s="20"/>
      <c r="N154" s="20"/>
    </row>
    <row r="155" spans="1:14" s="8" customFormat="1" ht="234" customHeight="1" x14ac:dyDescent="0.5">
      <c r="A155" s="459"/>
      <c r="B155" s="503"/>
      <c r="C155" s="504"/>
      <c r="D155" s="252" t="s">
        <v>21</v>
      </c>
      <c r="E155" s="138">
        <v>0</v>
      </c>
      <c r="F155" s="184">
        <v>0</v>
      </c>
      <c r="G155" s="138">
        <v>0</v>
      </c>
      <c r="H155" s="188">
        <v>0</v>
      </c>
      <c r="I155" s="134">
        <f t="shared" si="26"/>
        <v>0</v>
      </c>
      <c r="J155" s="462"/>
      <c r="K155" s="506"/>
      <c r="L155" s="20"/>
      <c r="M155" s="20"/>
      <c r="N155" s="20"/>
    </row>
    <row r="156" spans="1:14" s="8" customFormat="1" ht="204" customHeight="1" x14ac:dyDescent="0.5">
      <c r="A156" s="459"/>
      <c r="B156" s="503"/>
      <c r="C156" s="504"/>
      <c r="D156" s="252" t="s">
        <v>22</v>
      </c>
      <c r="E156" s="184">
        <v>0</v>
      </c>
      <c r="F156" s="184">
        <v>0</v>
      </c>
      <c r="G156" s="184">
        <v>0</v>
      </c>
      <c r="H156" s="188">
        <v>0</v>
      </c>
      <c r="I156" s="134">
        <f t="shared" si="26"/>
        <v>0</v>
      </c>
      <c r="J156" s="462"/>
      <c r="K156" s="506"/>
      <c r="L156" s="20"/>
      <c r="M156" s="20"/>
      <c r="N156" s="20"/>
    </row>
    <row r="157" spans="1:14" s="8" customFormat="1" ht="157.5" customHeight="1" x14ac:dyDescent="0.5">
      <c r="A157" s="459"/>
      <c r="B157" s="503"/>
      <c r="C157" s="504"/>
      <c r="D157" s="253" t="s">
        <v>23</v>
      </c>
      <c r="E157" s="184">
        <v>375</v>
      </c>
      <c r="F157" s="184">
        <v>0</v>
      </c>
      <c r="G157" s="184">
        <v>0</v>
      </c>
      <c r="H157" s="186">
        <v>0</v>
      </c>
      <c r="I157" s="187">
        <f t="shared" si="26"/>
        <v>0</v>
      </c>
      <c r="J157" s="462"/>
      <c r="K157" s="506"/>
      <c r="L157" s="20"/>
      <c r="M157" s="20"/>
      <c r="N157" s="20"/>
    </row>
    <row r="158" spans="1:14" s="8" customFormat="1" ht="131.25" customHeight="1" x14ac:dyDescent="0.5">
      <c r="A158" s="459"/>
      <c r="B158" s="503"/>
      <c r="C158" s="504"/>
      <c r="D158" s="255" t="s">
        <v>24</v>
      </c>
      <c r="E158" s="184">
        <v>0</v>
      </c>
      <c r="F158" s="184">
        <v>0</v>
      </c>
      <c r="G158" s="184">
        <v>0</v>
      </c>
      <c r="H158" s="188">
        <v>0</v>
      </c>
      <c r="I158" s="134">
        <f t="shared" si="26"/>
        <v>0</v>
      </c>
      <c r="J158" s="462"/>
      <c r="K158" s="506"/>
      <c r="L158" s="20"/>
      <c r="M158" s="20"/>
      <c r="N158" s="20"/>
    </row>
    <row r="159" spans="1:14" s="8" customFormat="1" ht="176.25" customHeight="1" x14ac:dyDescent="0.5">
      <c r="A159" s="459">
        <v>19</v>
      </c>
      <c r="B159" s="503" t="s">
        <v>51</v>
      </c>
      <c r="C159" s="504">
        <v>3</v>
      </c>
      <c r="D159" s="244" t="s">
        <v>17</v>
      </c>
      <c r="E159" s="132">
        <f>E160+E161+E162+E165</f>
        <v>85070.654150000002</v>
      </c>
      <c r="F159" s="132">
        <f>F160+F161+F162+F165</f>
        <v>56599.519899999999</v>
      </c>
      <c r="G159" s="132">
        <f>G160+G161+G162+G165</f>
        <v>55038.389260000004</v>
      </c>
      <c r="H159" s="168">
        <f t="shared" ref="H159:H176" si="27">G159-F159</f>
        <v>-1561.1306399999958</v>
      </c>
      <c r="I159" s="132">
        <f t="shared" si="26"/>
        <v>97.241795261235069</v>
      </c>
      <c r="J159" s="462">
        <v>4</v>
      </c>
      <c r="K159" s="507" t="s">
        <v>52</v>
      </c>
      <c r="L159" s="20"/>
      <c r="M159" s="20"/>
      <c r="N159" s="20"/>
    </row>
    <row r="160" spans="1:14" s="8" customFormat="1" ht="165" customHeight="1" x14ac:dyDescent="0.5">
      <c r="A160" s="459"/>
      <c r="B160" s="503"/>
      <c r="C160" s="504"/>
      <c r="D160" s="248" t="s">
        <v>18</v>
      </c>
      <c r="E160" s="262">
        <v>0</v>
      </c>
      <c r="F160" s="262">
        <v>0</v>
      </c>
      <c r="G160" s="262">
        <v>0</v>
      </c>
      <c r="H160" s="172">
        <f t="shared" si="27"/>
        <v>0</v>
      </c>
      <c r="I160" s="136">
        <f t="shared" si="26"/>
        <v>0</v>
      </c>
      <c r="J160" s="462"/>
      <c r="K160" s="508"/>
      <c r="L160" s="20"/>
      <c r="M160" s="20"/>
      <c r="N160" s="20"/>
    </row>
    <row r="161" spans="1:14" s="8" customFormat="1" ht="162" customHeight="1" x14ac:dyDescent="0.5">
      <c r="A161" s="459"/>
      <c r="B161" s="503"/>
      <c r="C161" s="504"/>
      <c r="D161" s="248" t="s">
        <v>19</v>
      </c>
      <c r="E161" s="264">
        <v>82782.400000000009</v>
      </c>
      <c r="F161" s="265">
        <v>54311.265749999999</v>
      </c>
      <c r="G161" s="265">
        <v>52770.135110000003</v>
      </c>
      <c r="H161" s="161">
        <f t="shared" si="27"/>
        <v>-1541.1306399999958</v>
      </c>
      <c r="I161" s="136">
        <f t="shared" si="26"/>
        <v>97.16241074716622</v>
      </c>
      <c r="J161" s="462"/>
      <c r="K161" s="508"/>
      <c r="L161" s="20"/>
      <c r="M161" s="20"/>
      <c r="N161" s="20"/>
    </row>
    <row r="162" spans="1:14" s="8" customFormat="1" ht="131.25" customHeight="1" x14ac:dyDescent="0.5">
      <c r="A162" s="459"/>
      <c r="B162" s="503"/>
      <c r="C162" s="504"/>
      <c r="D162" s="248" t="s">
        <v>20</v>
      </c>
      <c r="E162" s="264">
        <v>2288.2541499999998</v>
      </c>
      <c r="F162" s="264">
        <v>2288.2541499999998</v>
      </c>
      <c r="G162" s="264">
        <v>2268.2541499999998</v>
      </c>
      <c r="H162" s="186">
        <f t="shared" si="27"/>
        <v>-20</v>
      </c>
      <c r="I162" s="136">
        <f t="shared" si="26"/>
        <v>99.12597121259455</v>
      </c>
      <c r="J162" s="462"/>
      <c r="K162" s="508"/>
      <c r="L162" s="20"/>
      <c r="M162" s="20"/>
      <c r="N162" s="20"/>
    </row>
    <row r="163" spans="1:14" s="8" customFormat="1" ht="245.25" customHeight="1" x14ac:dyDescent="0.5">
      <c r="A163" s="459"/>
      <c r="B163" s="503"/>
      <c r="C163" s="504"/>
      <c r="D163" s="252" t="s">
        <v>21</v>
      </c>
      <c r="E163" s="262">
        <v>0</v>
      </c>
      <c r="F163" s="262">
        <v>0</v>
      </c>
      <c r="G163" s="262">
        <v>0</v>
      </c>
      <c r="H163" s="172">
        <f t="shared" si="27"/>
        <v>0</v>
      </c>
      <c r="I163" s="136">
        <f t="shared" si="26"/>
        <v>0</v>
      </c>
      <c r="J163" s="462"/>
      <c r="K163" s="508"/>
      <c r="L163" s="20"/>
      <c r="M163" s="20"/>
      <c r="N163" s="20"/>
    </row>
    <row r="164" spans="1:14" s="8" customFormat="1" ht="191.25" customHeight="1" x14ac:dyDescent="0.5">
      <c r="A164" s="459"/>
      <c r="B164" s="503"/>
      <c r="C164" s="504"/>
      <c r="D164" s="252" t="s">
        <v>22</v>
      </c>
      <c r="E164" s="262">
        <v>0</v>
      </c>
      <c r="F164" s="262">
        <v>0</v>
      </c>
      <c r="G164" s="262">
        <v>0</v>
      </c>
      <c r="H164" s="172">
        <f t="shared" si="27"/>
        <v>0</v>
      </c>
      <c r="I164" s="136">
        <f t="shared" si="26"/>
        <v>0</v>
      </c>
      <c r="J164" s="462"/>
      <c r="K164" s="508"/>
      <c r="L164" s="20"/>
      <c r="M164" s="20"/>
      <c r="N164" s="20"/>
    </row>
    <row r="165" spans="1:14" s="8" customFormat="1" ht="131.25" customHeight="1" x14ac:dyDescent="0.5">
      <c r="A165" s="459"/>
      <c r="B165" s="503"/>
      <c r="C165" s="504"/>
      <c r="D165" s="253" t="s">
        <v>23</v>
      </c>
      <c r="E165" s="134">
        <v>0</v>
      </c>
      <c r="F165" s="134">
        <v>0</v>
      </c>
      <c r="G165" s="134">
        <v>0</v>
      </c>
      <c r="H165" s="186">
        <f t="shared" si="27"/>
        <v>0</v>
      </c>
      <c r="I165" s="136">
        <f t="shared" si="26"/>
        <v>0</v>
      </c>
      <c r="J165" s="462"/>
      <c r="K165" s="508"/>
      <c r="L165" s="20"/>
      <c r="M165" s="20"/>
      <c r="N165" s="20"/>
    </row>
    <row r="166" spans="1:14" s="8" customFormat="1" ht="131.25" customHeight="1" x14ac:dyDescent="0.5">
      <c r="A166" s="459"/>
      <c r="B166" s="503"/>
      <c r="C166" s="504"/>
      <c r="D166" s="255" t="s">
        <v>24</v>
      </c>
      <c r="E166" s="134">
        <v>0</v>
      </c>
      <c r="F166" s="134">
        <v>0</v>
      </c>
      <c r="G166" s="134">
        <v>0</v>
      </c>
      <c r="H166" s="172">
        <f t="shared" si="27"/>
        <v>0</v>
      </c>
      <c r="I166" s="136">
        <f t="shared" si="26"/>
        <v>0</v>
      </c>
      <c r="J166" s="462"/>
      <c r="K166" s="508"/>
      <c r="L166" s="20"/>
      <c r="M166" s="20"/>
      <c r="N166" s="20"/>
    </row>
    <row r="167" spans="1:14" s="8" customFormat="1" ht="222.75" customHeight="1" x14ac:dyDescent="0.5">
      <c r="A167" s="459">
        <v>20</v>
      </c>
      <c r="B167" s="503" t="s">
        <v>53</v>
      </c>
      <c r="C167" s="504">
        <v>10</v>
      </c>
      <c r="D167" s="244" t="s">
        <v>17</v>
      </c>
      <c r="E167" s="132">
        <f>E168+E169+E170+E171+E173</f>
        <v>446488.32784000004</v>
      </c>
      <c r="F167" s="132">
        <f>F168+F169+F170+F171+F173</f>
        <v>306459.51094999997</v>
      </c>
      <c r="G167" s="132">
        <f>G168+G169+G170+G171+G173</f>
        <v>346910.62899</v>
      </c>
      <c r="H167" s="168">
        <f t="shared" si="27"/>
        <v>40451.11804000003</v>
      </c>
      <c r="I167" s="132">
        <f t="shared" si="26"/>
        <v>113.1994983332724</v>
      </c>
      <c r="J167" s="462">
        <v>11</v>
      </c>
      <c r="K167" s="507" t="s">
        <v>67</v>
      </c>
      <c r="L167" s="20"/>
      <c r="M167" s="20"/>
      <c r="N167" s="20"/>
    </row>
    <row r="168" spans="1:14" s="8" customFormat="1" ht="172.5" customHeight="1" x14ac:dyDescent="0.5">
      <c r="A168" s="459"/>
      <c r="B168" s="503"/>
      <c r="C168" s="504"/>
      <c r="D168" s="248" t="s">
        <v>18</v>
      </c>
      <c r="E168" s="179">
        <v>5428.6</v>
      </c>
      <c r="F168" s="179">
        <v>5425.4972500000003</v>
      </c>
      <c r="G168" s="179">
        <v>4715.76253</v>
      </c>
      <c r="H168" s="178">
        <f t="shared" si="27"/>
        <v>-709.73472000000038</v>
      </c>
      <c r="I168" s="136">
        <f t="shared" si="26"/>
        <v>86.918531384381396</v>
      </c>
      <c r="J168" s="462"/>
      <c r="K168" s="508"/>
      <c r="L168" s="20"/>
      <c r="M168" s="20"/>
      <c r="N168" s="20"/>
    </row>
    <row r="169" spans="1:14" s="8" customFormat="1" ht="146.25" customHeight="1" x14ac:dyDescent="0.5">
      <c r="A169" s="459"/>
      <c r="B169" s="503"/>
      <c r="C169" s="504"/>
      <c r="D169" s="248" t="s">
        <v>19</v>
      </c>
      <c r="E169" s="179">
        <v>1688.9</v>
      </c>
      <c r="F169" s="179">
        <v>880.79576999999995</v>
      </c>
      <c r="G169" s="177">
        <v>419.98894000000001</v>
      </c>
      <c r="H169" s="176">
        <f t="shared" si="27"/>
        <v>-460.80682999999993</v>
      </c>
      <c r="I169" s="136">
        <f t="shared" si="26"/>
        <v>47.682897023903742</v>
      </c>
      <c r="J169" s="462"/>
      <c r="K169" s="508"/>
      <c r="L169" s="20"/>
      <c r="M169" s="20"/>
      <c r="N169" s="20"/>
    </row>
    <row r="170" spans="1:14" s="8" customFormat="1" ht="159" customHeight="1" x14ac:dyDescent="0.5">
      <c r="A170" s="459"/>
      <c r="B170" s="503"/>
      <c r="C170" s="504"/>
      <c r="D170" s="248" t="s">
        <v>20</v>
      </c>
      <c r="E170" s="179">
        <v>439370.82784000004</v>
      </c>
      <c r="F170" s="179">
        <v>300153.21792999998</v>
      </c>
      <c r="G170" s="179">
        <v>341774.87751999998</v>
      </c>
      <c r="H170" s="178">
        <f t="shared" si="27"/>
        <v>41621.659589999996</v>
      </c>
      <c r="I170" s="136">
        <f t="shared" si="26"/>
        <v>113.86680438645398</v>
      </c>
      <c r="J170" s="462"/>
      <c r="K170" s="508"/>
      <c r="L170" s="20"/>
      <c r="M170" s="20"/>
      <c r="N170" s="20"/>
    </row>
    <row r="171" spans="1:14" s="8" customFormat="1" ht="166.5" customHeight="1" x14ac:dyDescent="0.5">
      <c r="A171" s="459"/>
      <c r="B171" s="503"/>
      <c r="C171" s="504"/>
      <c r="D171" s="252" t="s">
        <v>21</v>
      </c>
      <c r="E171" s="175">
        <v>0</v>
      </c>
      <c r="F171" s="175">
        <v>0</v>
      </c>
      <c r="G171" s="175">
        <v>0</v>
      </c>
      <c r="H171" s="176">
        <f t="shared" si="27"/>
        <v>0</v>
      </c>
      <c r="I171" s="136">
        <f t="shared" si="26"/>
        <v>0</v>
      </c>
      <c r="J171" s="462"/>
      <c r="K171" s="508"/>
      <c r="L171" s="20"/>
      <c r="M171" s="20"/>
      <c r="N171" s="20"/>
    </row>
    <row r="172" spans="1:14" s="8" customFormat="1" ht="215.25" customHeight="1" x14ac:dyDescent="0.5">
      <c r="A172" s="459"/>
      <c r="B172" s="503"/>
      <c r="C172" s="504"/>
      <c r="D172" s="252" t="s">
        <v>22</v>
      </c>
      <c r="E172" s="175">
        <v>0</v>
      </c>
      <c r="F172" s="175">
        <v>0</v>
      </c>
      <c r="G172" s="175">
        <v>0</v>
      </c>
      <c r="H172" s="176">
        <f t="shared" si="27"/>
        <v>0</v>
      </c>
      <c r="I172" s="136">
        <f t="shared" si="26"/>
        <v>0</v>
      </c>
      <c r="J172" s="462"/>
      <c r="K172" s="508"/>
      <c r="L172" s="20"/>
      <c r="M172" s="20"/>
      <c r="N172" s="20"/>
    </row>
    <row r="173" spans="1:14" s="8" customFormat="1" ht="141.75" customHeight="1" x14ac:dyDescent="0.5">
      <c r="A173" s="459"/>
      <c r="B173" s="503"/>
      <c r="C173" s="504"/>
      <c r="D173" s="253" t="s">
        <v>23</v>
      </c>
      <c r="E173" s="175">
        <v>0</v>
      </c>
      <c r="F173" s="175">
        <v>0</v>
      </c>
      <c r="G173" s="175">
        <v>0</v>
      </c>
      <c r="H173" s="174">
        <f t="shared" si="27"/>
        <v>0</v>
      </c>
      <c r="I173" s="136">
        <f t="shared" si="26"/>
        <v>0</v>
      </c>
      <c r="J173" s="462"/>
      <c r="K173" s="508"/>
      <c r="L173" s="20"/>
      <c r="M173" s="20"/>
      <c r="N173" s="20"/>
    </row>
    <row r="174" spans="1:14" s="8" customFormat="1" ht="128.25" customHeight="1" x14ac:dyDescent="0.5">
      <c r="A174" s="459"/>
      <c r="B174" s="503"/>
      <c r="C174" s="504"/>
      <c r="D174" s="255" t="s">
        <v>24</v>
      </c>
      <c r="E174" s="261">
        <v>0</v>
      </c>
      <c r="F174" s="261">
        <v>0</v>
      </c>
      <c r="G174" s="261">
        <v>0</v>
      </c>
      <c r="H174" s="176">
        <f t="shared" si="27"/>
        <v>0</v>
      </c>
      <c r="I174" s="136">
        <f t="shared" si="26"/>
        <v>0</v>
      </c>
      <c r="J174" s="462"/>
      <c r="K174" s="508"/>
      <c r="L174" s="20"/>
      <c r="M174" s="20"/>
      <c r="N174" s="20"/>
    </row>
    <row r="175" spans="1:14" s="8" customFormat="1" ht="210.75" customHeight="1" x14ac:dyDescent="0.5">
      <c r="A175" s="459">
        <v>21</v>
      </c>
      <c r="B175" s="503" t="s">
        <v>54</v>
      </c>
      <c r="C175" s="504">
        <v>14</v>
      </c>
      <c r="D175" s="244" t="s">
        <v>17</v>
      </c>
      <c r="E175" s="132">
        <f>E176+E177+E178+E179+E181</f>
        <v>1924.5749999999998</v>
      </c>
      <c r="F175" s="132">
        <f>F176+F177+F178+F179+F181</f>
        <v>1610.1</v>
      </c>
      <c r="G175" s="132">
        <f>G176+G177+G178+G179+G181</f>
        <v>1599.8379599999998</v>
      </c>
      <c r="H175" s="185">
        <f t="shared" si="27"/>
        <v>-10.26204000000007</v>
      </c>
      <c r="I175" s="132">
        <f t="shared" si="26"/>
        <v>99.362645798397608</v>
      </c>
      <c r="J175" s="462">
        <v>3</v>
      </c>
      <c r="K175" s="465" t="s">
        <v>55</v>
      </c>
      <c r="L175" s="20"/>
      <c r="M175" s="20"/>
      <c r="N175" s="20"/>
    </row>
    <row r="176" spans="1:14" s="8" customFormat="1" ht="169.5" customHeight="1" x14ac:dyDescent="0.5">
      <c r="A176" s="459"/>
      <c r="B176" s="503"/>
      <c r="C176" s="504"/>
      <c r="D176" s="248" t="s">
        <v>18</v>
      </c>
      <c r="E176" s="134">
        <v>0</v>
      </c>
      <c r="F176" s="134">
        <v>0</v>
      </c>
      <c r="G176" s="134">
        <v>0</v>
      </c>
      <c r="H176" s="163">
        <f t="shared" si="27"/>
        <v>0</v>
      </c>
      <c r="I176" s="136">
        <f t="shared" ref="I176:I182" si="28">IF(F176=0,0,G176/F176*100)</f>
        <v>0</v>
      </c>
      <c r="J176" s="462"/>
      <c r="K176" s="466"/>
      <c r="L176" s="20"/>
      <c r="M176" s="20"/>
      <c r="N176" s="20"/>
    </row>
    <row r="177" spans="1:14" s="8" customFormat="1" ht="154.5" customHeight="1" x14ac:dyDescent="0.5">
      <c r="A177" s="459"/>
      <c r="B177" s="503"/>
      <c r="C177" s="504"/>
      <c r="D177" s="248" t="s">
        <v>19</v>
      </c>
      <c r="E177" s="184">
        <v>106.6</v>
      </c>
      <c r="F177" s="184">
        <v>106.6</v>
      </c>
      <c r="G177" s="134">
        <v>106.6</v>
      </c>
      <c r="H177" s="163">
        <v>0</v>
      </c>
      <c r="I177" s="136">
        <f t="shared" si="28"/>
        <v>100</v>
      </c>
      <c r="J177" s="462"/>
      <c r="K177" s="466"/>
      <c r="L177" s="20"/>
      <c r="M177" s="20"/>
      <c r="N177" s="20"/>
    </row>
    <row r="178" spans="1:14" s="8" customFormat="1" ht="184.5" customHeight="1" x14ac:dyDescent="0.5">
      <c r="A178" s="459"/>
      <c r="B178" s="503"/>
      <c r="C178" s="504"/>
      <c r="D178" s="248" t="s">
        <v>20</v>
      </c>
      <c r="E178" s="184">
        <v>1817.9749999999999</v>
      </c>
      <c r="F178" s="184">
        <v>1503.5</v>
      </c>
      <c r="G178" s="184">
        <v>1493.2379599999999</v>
      </c>
      <c r="H178" s="163">
        <v>0</v>
      </c>
      <c r="I178" s="136">
        <f t="shared" si="28"/>
        <v>99.317456601263714</v>
      </c>
      <c r="J178" s="462"/>
      <c r="K178" s="466"/>
      <c r="L178" s="20"/>
      <c r="M178" s="20"/>
      <c r="N178" s="20"/>
    </row>
    <row r="179" spans="1:14" s="8" customFormat="1" ht="232.5" customHeight="1" x14ac:dyDescent="0.5">
      <c r="A179" s="459"/>
      <c r="B179" s="503"/>
      <c r="C179" s="504"/>
      <c r="D179" s="252" t="s">
        <v>21</v>
      </c>
      <c r="E179" s="262">
        <v>0</v>
      </c>
      <c r="F179" s="134">
        <v>0</v>
      </c>
      <c r="G179" s="134">
        <v>0</v>
      </c>
      <c r="H179" s="182">
        <f t="shared" ref="H179:H185" si="29">G179-F179</f>
        <v>0</v>
      </c>
      <c r="I179" s="136">
        <f t="shared" si="28"/>
        <v>0</v>
      </c>
      <c r="J179" s="462"/>
      <c r="K179" s="466"/>
      <c r="L179" s="20"/>
      <c r="M179" s="20"/>
      <c r="N179" s="20"/>
    </row>
    <row r="180" spans="1:14" s="8" customFormat="1" ht="183" customHeight="1" x14ac:dyDescent="0.5">
      <c r="A180" s="459"/>
      <c r="B180" s="503"/>
      <c r="C180" s="504"/>
      <c r="D180" s="252" t="s">
        <v>22</v>
      </c>
      <c r="E180" s="262">
        <v>0</v>
      </c>
      <c r="F180" s="134">
        <v>0</v>
      </c>
      <c r="G180" s="134">
        <v>0</v>
      </c>
      <c r="H180" s="182">
        <f t="shared" si="29"/>
        <v>0</v>
      </c>
      <c r="I180" s="136">
        <f t="shared" si="28"/>
        <v>0</v>
      </c>
      <c r="J180" s="462"/>
      <c r="K180" s="466"/>
      <c r="L180" s="20"/>
      <c r="M180" s="20"/>
      <c r="N180" s="20"/>
    </row>
    <row r="181" spans="1:14" s="8" customFormat="1" ht="191.25" customHeight="1" x14ac:dyDescent="0.5">
      <c r="A181" s="459"/>
      <c r="B181" s="503"/>
      <c r="C181" s="504"/>
      <c r="D181" s="253" t="s">
        <v>23</v>
      </c>
      <c r="E181" s="258">
        <v>0</v>
      </c>
      <c r="F181" s="134">
        <v>0</v>
      </c>
      <c r="G181" s="134">
        <v>0</v>
      </c>
      <c r="H181" s="182">
        <f t="shared" si="29"/>
        <v>0</v>
      </c>
      <c r="I181" s="136">
        <f t="shared" si="28"/>
        <v>0</v>
      </c>
      <c r="J181" s="462"/>
      <c r="K181" s="466"/>
      <c r="L181" s="20"/>
      <c r="M181" s="20"/>
      <c r="N181" s="20"/>
    </row>
    <row r="182" spans="1:14" s="8" customFormat="1" ht="173.25" customHeight="1" x14ac:dyDescent="0.5">
      <c r="A182" s="459"/>
      <c r="B182" s="503"/>
      <c r="C182" s="504"/>
      <c r="D182" s="255" t="s">
        <v>24</v>
      </c>
      <c r="E182" s="134">
        <v>0</v>
      </c>
      <c r="F182" s="134">
        <v>0</v>
      </c>
      <c r="G182" s="134">
        <v>0</v>
      </c>
      <c r="H182" s="182">
        <f t="shared" si="29"/>
        <v>0</v>
      </c>
      <c r="I182" s="136">
        <f t="shared" si="28"/>
        <v>0</v>
      </c>
      <c r="J182" s="462"/>
      <c r="K182" s="466"/>
      <c r="L182" s="20"/>
      <c r="M182" s="20"/>
      <c r="N182" s="20"/>
    </row>
    <row r="183" spans="1:14" s="8" customFormat="1" ht="210.75" customHeight="1" x14ac:dyDescent="0.5">
      <c r="A183" s="459">
        <v>22</v>
      </c>
      <c r="B183" s="503" t="s">
        <v>56</v>
      </c>
      <c r="C183" s="504">
        <v>3</v>
      </c>
      <c r="D183" s="244" t="s">
        <v>17</v>
      </c>
      <c r="E183" s="132">
        <f>E184+E185+E186+E187+E189</f>
        <v>3500</v>
      </c>
      <c r="F183" s="132">
        <f>F184+F185+F186+F187+F189</f>
        <v>1400</v>
      </c>
      <c r="G183" s="132">
        <f>G184+G185+G186+G187+G189</f>
        <v>125</v>
      </c>
      <c r="H183" s="181">
        <f t="shared" si="29"/>
        <v>-1275</v>
      </c>
      <c r="I183" s="132">
        <f>IF(G183=0,0,G183/F183*100)</f>
        <v>8.9285714285714288</v>
      </c>
      <c r="J183" s="462">
        <v>3</v>
      </c>
      <c r="K183" s="465" t="s">
        <v>59</v>
      </c>
      <c r="L183" s="20"/>
      <c r="M183" s="20"/>
      <c r="N183" s="20"/>
    </row>
    <row r="184" spans="1:14" s="8" customFormat="1" ht="169.5" customHeight="1" x14ac:dyDescent="0.5">
      <c r="A184" s="459"/>
      <c r="B184" s="503"/>
      <c r="C184" s="504"/>
      <c r="D184" s="248" t="s">
        <v>18</v>
      </c>
      <c r="E184" s="134">
        <v>0</v>
      </c>
      <c r="F184" s="134">
        <v>0</v>
      </c>
      <c r="G184" s="134">
        <v>0</v>
      </c>
      <c r="H184" s="135">
        <f t="shared" si="29"/>
        <v>0</v>
      </c>
      <c r="I184" s="136">
        <f t="shared" ref="I184:I190" si="30">IF(F184=0,0,G184/F184*100)</f>
        <v>0</v>
      </c>
      <c r="J184" s="462"/>
      <c r="K184" s="466"/>
      <c r="L184" s="20"/>
      <c r="M184" s="20"/>
      <c r="N184" s="20"/>
    </row>
    <row r="185" spans="1:14" s="8" customFormat="1" ht="154.5" customHeight="1" x14ac:dyDescent="0.5">
      <c r="A185" s="459"/>
      <c r="B185" s="503"/>
      <c r="C185" s="504"/>
      <c r="D185" s="248" t="s">
        <v>19</v>
      </c>
      <c r="E185" s="134">
        <v>0</v>
      </c>
      <c r="F185" s="134">
        <v>0</v>
      </c>
      <c r="G185" s="134">
        <v>0</v>
      </c>
      <c r="H185" s="140">
        <f t="shared" si="29"/>
        <v>0</v>
      </c>
      <c r="I185" s="136">
        <f t="shared" si="30"/>
        <v>0</v>
      </c>
      <c r="J185" s="462"/>
      <c r="K185" s="466"/>
      <c r="L185" s="20"/>
      <c r="M185" s="20"/>
      <c r="N185" s="20"/>
    </row>
    <row r="186" spans="1:14" s="8" customFormat="1" ht="184.5" customHeight="1" x14ac:dyDescent="0.5">
      <c r="A186" s="459"/>
      <c r="B186" s="503"/>
      <c r="C186" s="504"/>
      <c r="D186" s="248" t="s">
        <v>20</v>
      </c>
      <c r="E186" s="266">
        <v>1500</v>
      </c>
      <c r="F186" s="134">
        <v>300</v>
      </c>
      <c r="G186" s="134">
        <v>125</v>
      </c>
      <c r="H186" s="140">
        <v>0</v>
      </c>
      <c r="I186" s="136">
        <f t="shared" si="30"/>
        <v>41.666666666666671</v>
      </c>
      <c r="J186" s="462"/>
      <c r="K186" s="466"/>
      <c r="L186" s="20"/>
      <c r="M186" s="20"/>
      <c r="N186" s="20"/>
    </row>
    <row r="187" spans="1:14" s="8" customFormat="1" ht="236.25" customHeight="1" x14ac:dyDescent="0.5">
      <c r="A187" s="459"/>
      <c r="B187" s="503"/>
      <c r="C187" s="504"/>
      <c r="D187" s="252" t="s">
        <v>21</v>
      </c>
      <c r="E187" s="262">
        <v>0</v>
      </c>
      <c r="F187" s="134">
        <v>0</v>
      </c>
      <c r="G187" s="134">
        <v>0</v>
      </c>
      <c r="H187" s="135">
        <f>G187-F187</f>
        <v>0</v>
      </c>
      <c r="I187" s="136">
        <f t="shared" si="30"/>
        <v>0</v>
      </c>
      <c r="J187" s="462"/>
      <c r="K187" s="466"/>
      <c r="L187" s="20"/>
      <c r="M187" s="20"/>
      <c r="N187" s="20"/>
    </row>
    <row r="188" spans="1:14" s="8" customFormat="1" ht="183" customHeight="1" x14ac:dyDescent="0.5">
      <c r="A188" s="459"/>
      <c r="B188" s="503"/>
      <c r="C188" s="504"/>
      <c r="D188" s="252" t="s">
        <v>22</v>
      </c>
      <c r="E188" s="262">
        <v>0</v>
      </c>
      <c r="F188" s="134">
        <v>0</v>
      </c>
      <c r="G188" s="134">
        <v>0</v>
      </c>
      <c r="H188" s="135">
        <f>G188-F188</f>
        <v>0</v>
      </c>
      <c r="I188" s="136">
        <f t="shared" si="30"/>
        <v>0</v>
      </c>
      <c r="J188" s="462"/>
      <c r="K188" s="466"/>
      <c r="L188" s="20"/>
      <c r="M188" s="20"/>
      <c r="N188" s="20"/>
    </row>
    <row r="189" spans="1:14" s="8" customFormat="1" ht="128.25" customHeight="1" x14ac:dyDescent="0.5">
      <c r="A189" s="459"/>
      <c r="B189" s="503"/>
      <c r="C189" s="504"/>
      <c r="D189" s="253" t="s">
        <v>23</v>
      </c>
      <c r="E189" s="258">
        <v>2000</v>
      </c>
      <c r="F189" s="134">
        <v>1100</v>
      </c>
      <c r="G189" s="134">
        <v>0</v>
      </c>
      <c r="H189" s="135">
        <f>G189-F189</f>
        <v>-1100</v>
      </c>
      <c r="I189" s="136">
        <f t="shared" si="30"/>
        <v>0</v>
      </c>
      <c r="J189" s="462"/>
      <c r="K189" s="466"/>
      <c r="L189" s="20"/>
      <c r="M189" s="20"/>
      <c r="N189" s="20"/>
    </row>
    <row r="190" spans="1:14" s="8" customFormat="1" ht="128.25" customHeight="1" x14ac:dyDescent="0.5">
      <c r="A190" s="459"/>
      <c r="B190" s="503"/>
      <c r="C190" s="504"/>
      <c r="D190" s="255" t="s">
        <v>24</v>
      </c>
      <c r="E190" s="134">
        <v>0</v>
      </c>
      <c r="F190" s="134">
        <v>0</v>
      </c>
      <c r="G190" s="134">
        <v>0</v>
      </c>
      <c r="H190" s="135">
        <f>G190-F190</f>
        <v>0</v>
      </c>
      <c r="I190" s="136">
        <f t="shared" si="30"/>
        <v>0</v>
      </c>
      <c r="J190" s="462"/>
      <c r="K190" s="466"/>
      <c r="L190" s="20"/>
      <c r="M190" s="20"/>
      <c r="N190" s="20"/>
    </row>
    <row r="191" spans="1:14" ht="53.25" x14ac:dyDescent="0.75">
      <c r="J191" s="22"/>
    </row>
    <row r="192" spans="1:14" ht="53.25" x14ac:dyDescent="0.75">
      <c r="J192" s="22"/>
    </row>
    <row r="193" spans="1:10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2"/>
    </row>
    <row r="194" spans="1:10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2"/>
    </row>
    <row r="195" spans="1:10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2"/>
    </row>
    <row r="196" spans="1:10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2"/>
    </row>
    <row r="197" spans="1:10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2"/>
    </row>
    <row r="198" spans="1:10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2"/>
    </row>
    <row r="199" spans="1:10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2"/>
    </row>
    <row r="200" spans="1:10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2"/>
    </row>
    <row r="201" spans="1:10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2"/>
    </row>
    <row r="202" spans="1:10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2"/>
    </row>
    <row r="203" spans="1:10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2"/>
    </row>
    <row r="204" spans="1:10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2"/>
    </row>
    <row r="205" spans="1:10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2"/>
    </row>
    <row r="206" spans="1:10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2"/>
    </row>
    <row r="207" spans="1:10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2"/>
    </row>
    <row r="208" spans="1:10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2"/>
    </row>
    <row r="209" spans="1:10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2"/>
    </row>
    <row r="210" spans="1:10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2"/>
    </row>
    <row r="211" spans="1:10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2"/>
    </row>
    <row r="212" spans="1:10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2"/>
    </row>
    <row r="213" spans="1:10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2"/>
    </row>
    <row r="214" spans="1:10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2"/>
    </row>
    <row r="215" spans="1:10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2"/>
    </row>
    <row r="216" spans="1:10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2"/>
    </row>
    <row r="217" spans="1:10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2"/>
    </row>
    <row r="218" spans="1:10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2"/>
    </row>
    <row r="219" spans="1:10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2"/>
    </row>
    <row r="220" spans="1:10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2"/>
    </row>
    <row r="221" spans="1:10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2"/>
    </row>
    <row r="222" spans="1:10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2"/>
    </row>
    <row r="223" spans="1:10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2"/>
    </row>
    <row r="224" spans="1:10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2"/>
    </row>
    <row r="225" spans="1:10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2"/>
    </row>
    <row r="226" spans="1:10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2"/>
    </row>
    <row r="227" spans="1:10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2"/>
    </row>
    <row r="228" spans="1:10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2"/>
    </row>
    <row r="229" spans="1:10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2"/>
    </row>
    <row r="230" spans="1:10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2"/>
    </row>
    <row r="231" spans="1:10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2"/>
    </row>
    <row r="232" spans="1:10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2"/>
    </row>
    <row r="233" spans="1:10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2"/>
    </row>
    <row r="234" spans="1:10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2"/>
    </row>
    <row r="235" spans="1:10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2"/>
    </row>
    <row r="236" spans="1:10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2"/>
    </row>
    <row r="237" spans="1:10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2"/>
    </row>
    <row r="238" spans="1:10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2"/>
    </row>
    <row r="239" spans="1:10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2"/>
    </row>
    <row r="240" spans="1:10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2"/>
    </row>
    <row r="241" spans="1:10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2"/>
    </row>
    <row r="242" spans="1:10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2"/>
    </row>
    <row r="243" spans="1:10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2"/>
    </row>
    <row r="244" spans="1:10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2"/>
    </row>
    <row r="245" spans="1:10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2"/>
    </row>
    <row r="246" spans="1:10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2"/>
    </row>
    <row r="247" spans="1:10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2"/>
    </row>
    <row r="248" spans="1:10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2"/>
    </row>
    <row r="249" spans="1:10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2"/>
    </row>
    <row r="250" spans="1:10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2"/>
    </row>
    <row r="251" spans="1:10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2"/>
    </row>
    <row r="252" spans="1:10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2"/>
    </row>
    <row r="253" spans="1:10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2"/>
    </row>
    <row r="254" spans="1:10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2"/>
    </row>
    <row r="255" spans="1:10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2"/>
    </row>
    <row r="256" spans="1:10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2"/>
    </row>
    <row r="257" spans="1:10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2"/>
    </row>
    <row r="258" spans="1:10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2"/>
    </row>
    <row r="259" spans="1:10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2"/>
    </row>
    <row r="260" spans="1:10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2"/>
    </row>
    <row r="261" spans="1:10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2"/>
    </row>
    <row r="262" spans="1:10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2"/>
    </row>
    <row r="263" spans="1:10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2"/>
    </row>
    <row r="264" spans="1:10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2"/>
    </row>
    <row r="265" spans="1:10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2"/>
    </row>
    <row r="266" spans="1:10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2"/>
    </row>
    <row r="267" spans="1:10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2"/>
    </row>
    <row r="268" spans="1:10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2"/>
    </row>
    <row r="269" spans="1:10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2"/>
    </row>
    <row r="270" spans="1:10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2"/>
    </row>
    <row r="271" spans="1:10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2"/>
    </row>
    <row r="272" spans="1:10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2"/>
    </row>
    <row r="273" spans="1:10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2"/>
    </row>
    <row r="274" spans="1:10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2"/>
    </row>
    <row r="275" spans="1:10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2"/>
    </row>
    <row r="276" spans="1:10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2"/>
    </row>
    <row r="277" spans="1:10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2"/>
    </row>
    <row r="278" spans="1:10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2"/>
    </row>
    <row r="279" spans="1:10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2"/>
    </row>
    <row r="280" spans="1:10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2"/>
    </row>
    <row r="281" spans="1:10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2"/>
    </row>
    <row r="282" spans="1:10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2"/>
    </row>
    <row r="283" spans="1:10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2"/>
    </row>
    <row r="284" spans="1:10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2"/>
    </row>
    <row r="285" spans="1:10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2"/>
    </row>
    <row r="286" spans="1:10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2"/>
    </row>
  </sheetData>
  <mergeCells count="123">
    <mergeCell ref="A159:A166"/>
    <mergeCell ref="B159:B166"/>
    <mergeCell ref="C159:C166"/>
    <mergeCell ref="J159:J166"/>
    <mergeCell ref="K159:K166"/>
    <mergeCell ref="A183:A190"/>
    <mergeCell ref="B183:B190"/>
    <mergeCell ref="C183:C190"/>
    <mergeCell ref="J183:J190"/>
    <mergeCell ref="K183:K190"/>
    <mergeCell ref="A167:A174"/>
    <mergeCell ref="B167:B174"/>
    <mergeCell ref="C167:C174"/>
    <mergeCell ref="J167:J174"/>
    <mergeCell ref="K167:K174"/>
    <mergeCell ref="A175:A182"/>
    <mergeCell ref="B175:B182"/>
    <mergeCell ref="C175:C182"/>
    <mergeCell ref="J175:J182"/>
    <mergeCell ref="K175:K182"/>
    <mergeCell ref="A143:A150"/>
    <mergeCell ref="B143:B150"/>
    <mergeCell ref="C143:C150"/>
    <mergeCell ref="J143:J150"/>
    <mergeCell ref="K143:K150"/>
    <mergeCell ref="A151:A158"/>
    <mergeCell ref="B151:B158"/>
    <mergeCell ref="C151:C158"/>
    <mergeCell ref="J151:J158"/>
    <mergeCell ref="K151:K158"/>
    <mergeCell ref="A127:A134"/>
    <mergeCell ref="B127:B134"/>
    <mergeCell ref="C127:C134"/>
    <mergeCell ref="J127:J134"/>
    <mergeCell ref="K127:K134"/>
    <mergeCell ref="A135:A142"/>
    <mergeCell ref="B135:B142"/>
    <mergeCell ref="C135:C142"/>
    <mergeCell ref="J135:J142"/>
    <mergeCell ref="K135:K142"/>
    <mergeCell ref="A111:A118"/>
    <mergeCell ref="B111:B118"/>
    <mergeCell ref="C111:C118"/>
    <mergeCell ref="J111:J118"/>
    <mergeCell ref="K111:K118"/>
    <mergeCell ref="A119:A126"/>
    <mergeCell ref="B119:B126"/>
    <mergeCell ref="C119:C126"/>
    <mergeCell ref="J119:J126"/>
    <mergeCell ref="K119:K126"/>
    <mergeCell ref="A95:A102"/>
    <mergeCell ref="B95:B102"/>
    <mergeCell ref="C95:C102"/>
    <mergeCell ref="J95:J102"/>
    <mergeCell ref="K95:K102"/>
    <mergeCell ref="A103:A110"/>
    <mergeCell ref="B103:B110"/>
    <mergeCell ref="C103:C110"/>
    <mergeCell ref="J103:J110"/>
    <mergeCell ref="K103:K110"/>
    <mergeCell ref="A79:A86"/>
    <mergeCell ref="B79:B86"/>
    <mergeCell ref="C79:C86"/>
    <mergeCell ref="J79:J86"/>
    <mergeCell ref="K79:K86"/>
    <mergeCell ref="A87:A94"/>
    <mergeCell ref="B87:B94"/>
    <mergeCell ref="C87:C94"/>
    <mergeCell ref="J87:J94"/>
    <mergeCell ref="K87:K94"/>
    <mergeCell ref="A63:A70"/>
    <mergeCell ref="B63:B70"/>
    <mergeCell ref="C63:C70"/>
    <mergeCell ref="J63:J70"/>
    <mergeCell ref="K63:K70"/>
    <mergeCell ref="A71:A78"/>
    <mergeCell ref="B71:B78"/>
    <mergeCell ref="C71:C78"/>
    <mergeCell ref="J71:J78"/>
    <mergeCell ref="K71:K78"/>
    <mergeCell ref="A47:A54"/>
    <mergeCell ref="B47:B54"/>
    <mergeCell ref="C47:C54"/>
    <mergeCell ref="J47:J54"/>
    <mergeCell ref="K47:K54"/>
    <mergeCell ref="A55:A62"/>
    <mergeCell ref="B55:B62"/>
    <mergeCell ref="C55:C62"/>
    <mergeCell ref="J55:J62"/>
    <mergeCell ref="K55:K62"/>
    <mergeCell ref="A31:A38"/>
    <mergeCell ref="B31:B38"/>
    <mergeCell ref="C31:C38"/>
    <mergeCell ref="J31:J38"/>
    <mergeCell ref="K31:K38"/>
    <mergeCell ref="A39:A46"/>
    <mergeCell ref="B39:B46"/>
    <mergeCell ref="C39:C46"/>
    <mergeCell ref="J39:J46"/>
    <mergeCell ref="K39:K46"/>
    <mergeCell ref="A15:A22"/>
    <mergeCell ref="B15:B22"/>
    <mergeCell ref="C15:C22"/>
    <mergeCell ref="J15:J22"/>
    <mergeCell ref="K15:K22"/>
    <mergeCell ref="A23:A30"/>
    <mergeCell ref="B23:B30"/>
    <mergeCell ref="C23:C30"/>
    <mergeCell ref="J23:J30"/>
    <mergeCell ref="K23:K30"/>
    <mergeCell ref="A2:K2"/>
    <mergeCell ref="A4:A5"/>
    <mergeCell ref="B4:B5"/>
    <mergeCell ref="C4:C5"/>
    <mergeCell ref="D4:D5"/>
    <mergeCell ref="E4:I4"/>
    <mergeCell ref="J4:J5"/>
    <mergeCell ref="K4:K5"/>
    <mergeCell ref="A7:A14"/>
    <mergeCell ref="B7:B14"/>
    <mergeCell ref="C7:C14"/>
    <mergeCell ref="J7:J14"/>
    <mergeCell ref="K7:K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239" customFormat="1" ht="87" customHeight="1" x14ac:dyDescent="0.8">
      <c r="A4" s="492" t="s">
        <v>1</v>
      </c>
      <c r="B4" s="492" t="s">
        <v>2</v>
      </c>
      <c r="C4" s="492" t="s">
        <v>3</v>
      </c>
      <c r="D4" s="492" t="s">
        <v>4</v>
      </c>
      <c r="E4" s="516" t="s">
        <v>83</v>
      </c>
      <c r="F4" s="516"/>
      <c r="G4" s="516"/>
      <c r="H4" s="516"/>
      <c r="I4" s="516"/>
      <c r="J4" s="516"/>
      <c r="K4" s="493" t="s">
        <v>5</v>
      </c>
      <c r="L4" s="492" t="s">
        <v>6</v>
      </c>
      <c r="M4" s="237"/>
      <c r="N4" s="237"/>
      <c r="O4" s="237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</row>
    <row r="5" spans="1:27" s="239" customFormat="1" ht="301.5" customHeight="1" x14ac:dyDescent="0.8">
      <c r="A5" s="492"/>
      <c r="B5" s="492"/>
      <c r="C5" s="492"/>
      <c r="D5" s="492"/>
      <c r="E5" s="268" t="s">
        <v>72</v>
      </c>
      <c r="F5" s="268" t="s">
        <v>7</v>
      </c>
      <c r="G5" s="268" t="s">
        <v>9</v>
      </c>
      <c r="H5" s="268" t="s">
        <v>10</v>
      </c>
      <c r="I5" s="268" t="s">
        <v>12</v>
      </c>
      <c r="J5" s="268" t="s">
        <v>76</v>
      </c>
      <c r="K5" s="493"/>
      <c r="L5" s="492"/>
      <c r="M5" s="237"/>
      <c r="N5" s="237"/>
      <c r="O5" s="237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</row>
    <row r="6" spans="1:27" s="239" customFormat="1" ht="184.5" customHeight="1" x14ac:dyDescent="0.8">
      <c r="A6" s="362">
        <v>1</v>
      </c>
      <c r="B6" s="362">
        <v>2</v>
      </c>
      <c r="C6" s="362">
        <v>3</v>
      </c>
      <c r="D6" s="362">
        <v>4</v>
      </c>
      <c r="E6" s="268">
        <v>5</v>
      </c>
      <c r="F6" s="268">
        <v>6</v>
      </c>
      <c r="G6" s="268">
        <v>8</v>
      </c>
      <c r="H6" s="269" t="s">
        <v>13</v>
      </c>
      <c r="I6" s="269" t="s">
        <v>15</v>
      </c>
      <c r="J6" s="269" t="s">
        <v>16</v>
      </c>
      <c r="K6" s="243">
        <v>13</v>
      </c>
      <c r="L6" s="362">
        <v>14</v>
      </c>
      <c r="M6" s="237"/>
      <c r="N6" s="237"/>
      <c r="O6" s="237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</row>
    <row r="7" spans="1:27" s="247" customFormat="1" ht="154.5" customHeight="1" x14ac:dyDescent="0.5">
      <c r="A7" s="492"/>
      <c r="B7" s="494" t="s">
        <v>66</v>
      </c>
      <c r="C7" s="495">
        <f>C15+C23+C31+C39+C47+C55+C63+C71+C79+C87+C95+C103+C111+C119+C127+C135+C143++C151+C159+C167+C175+183</f>
        <v>325</v>
      </c>
      <c r="D7" s="244" t="s">
        <v>17</v>
      </c>
      <c r="E7" s="270">
        <f>E8+E9+E10+E11+E13</f>
        <v>8910921.1445099991</v>
      </c>
      <c r="F7" s="270">
        <f>F8+F9+F10+F11+F13</f>
        <v>1206857.7654699998</v>
      </c>
      <c r="G7" s="270">
        <f>G8+G9+G10</f>
        <v>1168923.0184899999</v>
      </c>
      <c r="H7" s="271">
        <f>G7-F7</f>
        <v>-37934.746979999822</v>
      </c>
      <c r="I7" s="270">
        <f>IF(G7=0,0,G7/F7*100)</f>
        <v>96.856734234524609</v>
      </c>
      <c r="J7" s="270">
        <f>IF(G7=0,0,G7/E7*100)</f>
        <v>13.117869629114281</v>
      </c>
      <c r="K7" s="497">
        <f>K15+K23+K31+K39+K47+K55+K63+K71+K79+K87+K95+K103+K111+K119+K127+K135+K143+K151+K159+K167+K175+K183</f>
        <v>150</v>
      </c>
      <c r="L7" s="499" t="s">
        <v>79</v>
      </c>
      <c r="M7" s="245"/>
      <c r="N7" s="245"/>
      <c r="O7" s="245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</row>
    <row r="8" spans="1:27" s="247" customFormat="1" ht="146.25" customHeight="1" x14ac:dyDescent="0.5">
      <c r="A8" s="492"/>
      <c r="B8" s="494"/>
      <c r="C8" s="496"/>
      <c r="D8" s="248" t="s">
        <v>18</v>
      </c>
      <c r="E8" s="272">
        <f>E16+E24+E32+E40+E48+E56+E64+E72+E80+E88+E96+E104+E112+E120+E128+E136+E144+E152+E160+E168+E176+E184</f>
        <v>22551.000000000004</v>
      </c>
      <c r="F8" s="272">
        <f t="shared" ref="F8" si="0">F16+F24+F32+F40+F48+F56+F64+F72+F80+F88+F96+F104+F112+F120+F128+F136+F144+F152+F160+F168+F176+F184</f>
        <v>12990.220789999999</v>
      </c>
      <c r="G8" s="272">
        <f>G16+G24+G32+G40+G48+G56+G64+G72+G80+G88+G96+G104+G112+G120+G128+G136+G144+G152+G160+G168+G176+G184</f>
        <v>13841.257679999999</v>
      </c>
      <c r="H8" s="273">
        <f>G8-F8</f>
        <v>851.0368899999994</v>
      </c>
      <c r="I8" s="274">
        <f>IF(G8=0,0,G8/F8*100)</f>
        <v>106.55136586019489</v>
      </c>
      <c r="J8" s="274">
        <f>IF(G8=0,0,G8/E8*100)</f>
        <v>61.377578289211108</v>
      </c>
      <c r="K8" s="498"/>
      <c r="L8" s="500"/>
      <c r="M8" s="245"/>
      <c r="N8" s="245"/>
      <c r="O8" s="245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</row>
    <row r="9" spans="1:27" s="247" customFormat="1" ht="146.25" customHeight="1" x14ac:dyDescent="0.5">
      <c r="A9" s="492"/>
      <c r="B9" s="494"/>
      <c r="C9" s="496"/>
      <c r="D9" s="248" t="s">
        <v>19</v>
      </c>
      <c r="E9" s="272">
        <f>E17+E25+E33+E41+E49+E57+E65+E73+E81+E89+E97+E105+E113+E121+E129+E137+E145+E153+E161+E169+E177+E185</f>
        <v>3315768.4000000004</v>
      </c>
      <c r="F9" s="272">
        <f>F17+F25+F33+F41+F49+F57+F65+F73+F81+F89+F97+F105+F113+F121+F129+F137+F145+F153+F161+F169+F177+F185</f>
        <v>392026.84447779995</v>
      </c>
      <c r="G9" s="272">
        <f>G17+G25+G33+G41+G49+G57+G65+G73+G81+G89+G97+G105+G113+G121+G129+G137+G145+G153+G161+G169+G177+G185</f>
        <v>419221.54393999994</v>
      </c>
      <c r="H9" s="273">
        <f>G9-F9</f>
        <v>27194.699462199991</v>
      </c>
      <c r="I9" s="274">
        <f>IF(G9=0,0,G9/F9*100)</f>
        <v>106.93694828435147</v>
      </c>
      <c r="J9" s="274">
        <f>IF(G9=0,0,G9/E9*100)</f>
        <v>12.643269775416158</v>
      </c>
      <c r="K9" s="498"/>
      <c r="L9" s="500"/>
      <c r="M9" s="245"/>
      <c r="N9" s="245"/>
      <c r="O9" s="245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</row>
    <row r="10" spans="1:27" s="247" customFormat="1" ht="155.25" customHeight="1" x14ac:dyDescent="0.5">
      <c r="A10" s="492"/>
      <c r="B10" s="494"/>
      <c r="C10" s="496"/>
      <c r="D10" s="248" t="s">
        <v>20</v>
      </c>
      <c r="E10" s="272">
        <f>E18+E26+E34+E42+E50+E58+E66+E74+E82+E90+E98+E106+E114+E122+E130+E138+E146+E154+E162+E170+E178+E186</f>
        <v>2948981.2553499993</v>
      </c>
      <c r="F10" s="272">
        <f>F18+F26+F34+F42+F50+F58+F66+F74+F82+F90+F98+F106+F114+F122+F130+F138+F146+F154+F162+F170+F178+F186</f>
        <v>801840.70020219986</v>
      </c>
      <c r="G10" s="272">
        <f>G18+G26+G34+G42+G50+G58+G66+G74+G82+G90+G98+G106+G114+G122+G130+G138+G146+G154+G162+G170+G178+G186</f>
        <v>735860.21687</v>
      </c>
      <c r="H10" s="273">
        <f>G10-F10</f>
        <v>-65980.483332199859</v>
      </c>
      <c r="I10" s="274">
        <f>IF(G10=0,0,G10/F10*100)</f>
        <v>91.771372628558069</v>
      </c>
      <c r="J10" s="274">
        <f>IF(G10=0,0,G10/E10*100)</f>
        <v>24.953031340399772</v>
      </c>
      <c r="K10" s="498"/>
      <c r="L10" s="500"/>
      <c r="M10" s="245"/>
      <c r="N10" s="245"/>
      <c r="O10" s="245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</row>
    <row r="11" spans="1:27" s="247" customFormat="1" ht="299.25" customHeight="1" x14ac:dyDescent="0.5">
      <c r="A11" s="492"/>
      <c r="B11" s="494"/>
      <c r="C11" s="496"/>
      <c r="D11" s="252" t="s">
        <v>21</v>
      </c>
      <c r="E11" s="272">
        <f t="shared" ref="E11:H14" si="1">E19+E27+E35+E43+E51+E59+E67+E75+E83+E91+E99+E107+E115+E123+E131+E139+E147+E155+E163+E171+E179+E187</f>
        <v>0</v>
      </c>
      <c r="F11" s="272">
        <f t="shared" si="1"/>
        <v>0</v>
      </c>
      <c r="G11" s="272">
        <f t="shared" si="1"/>
        <v>0</v>
      </c>
      <c r="H11" s="272">
        <f t="shared" si="1"/>
        <v>0</v>
      </c>
      <c r="I11" s="274">
        <f>IF(G11=0,0,G11/F11*100)</f>
        <v>0</v>
      </c>
      <c r="J11" s="274">
        <f>IF(G11=0,0,G11/E11*100)</f>
        <v>0</v>
      </c>
      <c r="K11" s="498"/>
      <c r="L11" s="500"/>
      <c r="M11" s="245"/>
      <c r="N11" s="245"/>
      <c r="O11" s="245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</row>
    <row r="12" spans="1:27" s="247" customFormat="1" ht="194.25" customHeight="1" x14ac:dyDescent="0.5">
      <c r="A12" s="492"/>
      <c r="B12" s="494"/>
      <c r="C12" s="496"/>
      <c r="D12" s="252" t="s">
        <v>22</v>
      </c>
      <c r="E12" s="272">
        <f t="shared" si="1"/>
        <v>19809.201580000001</v>
      </c>
      <c r="F12" s="272">
        <f t="shared" si="1"/>
        <v>0</v>
      </c>
      <c r="G12" s="272">
        <f t="shared" si="1"/>
        <v>10</v>
      </c>
      <c r="H12" s="273">
        <f>G12-F12</f>
        <v>10</v>
      </c>
      <c r="I12" s="274">
        <v>0</v>
      </c>
      <c r="J12" s="274">
        <v>0</v>
      </c>
      <c r="K12" s="498"/>
      <c r="L12" s="500"/>
      <c r="M12" s="245"/>
      <c r="N12" s="245"/>
      <c r="O12" s="245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</row>
    <row r="13" spans="1:27" s="247" customFormat="1" ht="159.75" customHeight="1" x14ac:dyDescent="0.5">
      <c r="A13" s="492"/>
      <c r="B13" s="494"/>
      <c r="C13" s="496"/>
      <c r="D13" s="253" t="s">
        <v>23</v>
      </c>
      <c r="E13" s="275">
        <f>E29+E21+E53+E61+E77+E85+E101+E109+E117+E125+E133+E141+E149+E157+E173</f>
        <v>2623620.4891599999</v>
      </c>
      <c r="F13" s="272">
        <f t="shared" si="1"/>
        <v>0</v>
      </c>
      <c r="G13" s="272">
        <f t="shared" si="1"/>
        <v>0</v>
      </c>
      <c r="H13" s="272">
        <f t="shared" si="1"/>
        <v>0</v>
      </c>
      <c r="I13" s="274">
        <f>IF(G13=0,0,G13/F13*100)</f>
        <v>0</v>
      </c>
      <c r="J13" s="274">
        <f t="shared" ref="J13:J39" si="2">IF(G13=0,0,G13/E13*100)</f>
        <v>0</v>
      </c>
      <c r="K13" s="498"/>
      <c r="L13" s="500"/>
      <c r="M13" s="245"/>
      <c r="N13" s="245"/>
      <c r="O13" s="245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</row>
    <row r="14" spans="1:27" s="247" customFormat="1" ht="124.5" customHeight="1" x14ac:dyDescent="0.5">
      <c r="A14" s="492"/>
      <c r="B14" s="494"/>
      <c r="C14" s="496"/>
      <c r="D14" s="255" t="s">
        <v>24</v>
      </c>
      <c r="E14" s="272">
        <f t="shared" si="1"/>
        <v>13000</v>
      </c>
      <c r="F14" s="272">
        <f t="shared" si="1"/>
        <v>0</v>
      </c>
      <c r="G14" s="272">
        <v>0</v>
      </c>
      <c r="H14" s="272">
        <v>0</v>
      </c>
      <c r="I14" s="274">
        <f>IF(G14=0,0,G14/F14*100)</f>
        <v>0</v>
      </c>
      <c r="J14" s="274">
        <f t="shared" si="2"/>
        <v>0</v>
      </c>
      <c r="K14" s="498"/>
      <c r="L14" s="501"/>
      <c r="M14" s="245"/>
      <c r="N14" s="245"/>
      <c r="O14" s="245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</row>
    <row r="15" spans="1:27" s="8" customFormat="1" ht="192" customHeight="1" x14ac:dyDescent="0.5">
      <c r="A15" s="502">
        <v>1</v>
      </c>
      <c r="B15" s="503" t="s">
        <v>25</v>
      </c>
      <c r="C15" s="504">
        <v>11</v>
      </c>
      <c r="D15" s="244" t="s">
        <v>17</v>
      </c>
      <c r="E15" s="276">
        <v>2384832.6909699999</v>
      </c>
      <c r="F15" s="276">
        <v>456288.80577999994</v>
      </c>
      <c r="G15" s="276">
        <v>439751.85918000003</v>
      </c>
      <c r="H15" s="277">
        <f t="shared" ref="H15:H26" si="3">G15-F15</f>
        <v>-16536.946599999908</v>
      </c>
      <c r="I15" s="278">
        <f>IF(G15=0,0,G15/F15*100)</f>
        <v>96.375772013137393</v>
      </c>
      <c r="J15" s="278">
        <f t="shared" si="2"/>
        <v>18.43952663199768</v>
      </c>
      <c r="K15" s="493">
        <v>17</v>
      </c>
      <c r="L15" s="478" t="s">
        <v>26</v>
      </c>
      <c r="M15" s="20"/>
      <c r="N15" s="20"/>
      <c r="O15" s="20"/>
    </row>
    <row r="16" spans="1:27" s="8" customFormat="1" ht="172.5" customHeight="1" x14ac:dyDescent="0.5">
      <c r="A16" s="502"/>
      <c r="B16" s="503"/>
      <c r="C16" s="504"/>
      <c r="D16" s="248" t="s">
        <v>18</v>
      </c>
      <c r="E16" s="279">
        <v>545.5</v>
      </c>
      <c r="F16" s="280">
        <v>11977.7639</v>
      </c>
      <c r="G16" s="280">
        <v>11526.57669</v>
      </c>
      <c r="H16" s="281">
        <f t="shared" si="3"/>
        <v>-451.18721000000005</v>
      </c>
      <c r="I16" s="282">
        <f t="shared" ref="I16:I30" si="4">IF(F16=0,0,G16/F16*100)</f>
        <v>96.233126535412836</v>
      </c>
      <c r="J16" s="282">
        <f t="shared" si="2"/>
        <v>2113.0296406966086</v>
      </c>
      <c r="K16" s="493"/>
      <c r="L16" s="479"/>
      <c r="M16" s="20"/>
      <c r="N16" s="20"/>
      <c r="O16" s="20"/>
    </row>
    <row r="17" spans="1:15" s="8" customFormat="1" ht="164.25" customHeight="1" x14ac:dyDescent="0.5">
      <c r="A17" s="502"/>
      <c r="B17" s="503"/>
      <c r="C17" s="504"/>
      <c r="D17" s="248" t="s">
        <v>19</v>
      </c>
      <c r="E17" s="279">
        <v>1729607.7</v>
      </c>
      <c r="F17" s="279">
        <v>306775.23591999995</v>
      </c>
      <c r="G17" s="279">
        <v>292920.82999</v>
      </c>
      <c r="H17" s="283">
        <f t="shared" si="3"/>
        <v>-13854.40592999995</v>
      </c>
      <c r="I17" s="282">
        <f t="shared" si="4"/>
        <v>95.483857786482844</v>
      </c>
      <c r="J17" s="282">
        <f t="shared" si="2"/>
        <v>16.935680269577894</v>
      </c>
      <c r="K17" s="493"/>
      <c r="L17" s="479"/>
      <c r="M17" s="20"/>
      <c r="N17" s="20"/>
      <c r="O17" s="20"/>
    </row>
    <row r="18" spans="1:15" s="8" customFormat="1" ht="168.75" customHeight="1" x14ac:dyDescent="0.5">
      <c r="A18" s="502"/>
      <c r="B18" s="503"/>
      <c r="C18" s="504"/>
      <c r="D18" s="248" t="s">
        <v>20</v>
      </c>
      <c r="E18" s="279">
        <v>512419.61300000001</v>
      </c>
      <c r="F18" s="279">
        <v>137535.80596</v>
      </c>
      <c r="G18" s="279">
        <v>135304.45250000001</v>
      </c>
      <c r="H18" s="283">
        <f t="shared" si="3"/>
        <v>-2231.3534599999839</v>
      </c>
      <c r="I18" s="282">
        <f t="shared" si="4"/>
        <v>98.377619962725248</v>
      </c>
      <c r="J18" s="282">
        <f t="shared" si="2"/>
        <v>26.405010477223872</v>
      </c>
      <c r="K18" s="493"/>
      <c r="L18" s="479"/>
      <c r="M18" s="20"/>
      <c r="N18" s="20"/>
      <c r="O18" s="20"/>
    </row>
    <row r="19" spans="1:15" s="8" customFormat="1" ht="195" customHeight="1" x14ac:dyDescent="0.5">
      <c r="A19" s="502"/>
      <c r="B19" s="503"/>
      <c r="C19" s="504"/>
      <c r="D19" s="252" t="s">
        <v>21</v>
      </c>
      <c r="E19" s="284">
        <v>0</v>
      </c>
      <c r="F19" s="284">
        <v>0</v>
      </c>
      <c r="G19" s="284">
        <v>0</v>
      </c>
      <c r="H19" s="281">
        <f t="shared" si="3"/>
        <v>0</v>
      </c>
      <c r="I19" s="282">
        <f t="shared" si="4"/>
        <v>0</v>
      </c>
      <c r="J19" s="282">
        <f t="shared" si="2"/>
        <v>0</v>
      </c>
      <c r="K19" s="493"/>
      <c r="L19" s="479"/>
      <c r="M19" s="20"/>
      <c r="N19" s="20"/>
      <c r="O19" s="20"/>
    </row>
    <row r="20" spans="1:15" s="8" customFormat="1" ht="159.75" customHeight="1" x14ac:dyDescent="0.5">
      <c r="A20" s="502"/>
      <c r="B20" s="503"/>
      <c r="C20" s="504"/>
      <c r="D20" s="252" t="s">
        <v>22</v>
      </c>
      <c r="E20" s="284">
        <v>0</v>
      </c>
      <c r="F20" s="284">
        <v>0</v>
      </c>
      <c r="G20" s="284">
        <v>0</v>
      </c>
      <c r="H20" s="281">
        <f t="shared" si="3"/>
        <v>0</v>
      </c>
      <c r="I20" s="282">
        <f t="shared" si="4"/>
        <v>0</v>
      </c>
      <c r="J20" s="282">
        <f t="shared" si="2"/>
        <v>0</v>
      </c>
      <c r="K20" s="493"/>
      <c r="L20" s="479"/>
      <c r="M20" s="20"/>
      <c r="N20" s="20"/>
      <c r="O20" s="20"/>
    </row>
    <row r="21" spans="1:15" s="8" customFormat="1" ht="144" customHeight="1" x14ac:dyDescent="0.5">
      <c r="A21" s="502"/>
      <c r="B21" s="503"/>
      <c r="C21" s="504"/>
      <c r="D21" s="253" t="s">
        <v>23</v>
      </c>
      <c r="E21" s="279">
        <v>142259.87797</v>
      </c>
      <c r="F21" s="279">
        <v>0</v>
      </c>
      <c r="G21" s="279">
        <v>0</v>
      </c>
      <c r="H21" s="285">
        <f t="shared" si="3"/>
        <v>0</v>
      </c>
      <c r="I21" s="282">
        <f t="shared" si="4"/>
        <v>0</v>
      </c>
      <c r="J21" s="282">
        <f t="shared" si="2"/>
        <v>0</v>
      </c>
      <c r="K21" s="493"/>
      <c r="L21" s="479"/>
      <c r="M21" s="20"/>
      <c r="N21" s="20"/>
      <c r="O21" s="20"/>
    </row>
    <row r="22" spans="1:15" s="8" customFormat="1" ht="124.5" customHeight="1" x14ac:dyDescent="0.5">
      <c r="A22" s="502"/>
      <c r="B22" s="503"/>
      <c r="C22" s="504"/>
      <c r="D22" s="255" t="s">
        <v>24</v>
      </c>
      <c r="E22" s="284">
        <v>0</v>
      </c>
      <c r="F22" s="284">
        <v>0</v>
      </c>
      <c r="G22" s="284">
        <v>0</v>
      </c>
      <c r="H22" s="281">
        <f t="shared" si="3"/>
        <v>0</v>
      </c>
      <c r="I22" s="282">
        <f t="shared" si="4"/>
        <v>0</v>
      </c>
      <c r="J22" s="282">
        <f t="shared" si="2"/>
        <v>0</v>
      </c>
      <c r="K22" s="493"/>
      <c r="L22" s="479"/>
      <c r="M22" s="20"/>
      <c r="N22" s="20"/>
      <c r="O22" s="20"/>
    </row>
    <row r="23" spans="1:15" s="8" customFormat="1" ht="203.25" customHeight="1" x14ac:dyDescent="0.5">
      <c r="A23" s="502">
        <v>2</v>
      </c>
      <c r="B23" s="503" t="s">
        <v>27</v>
      </c>
      <c r="C23" s="504">
        <v>2</v>
      </c>
      <c r="D23" s="244" t="s">
        <v>17</v>
      </c>
      <c r="E23" s="132">
        <v>1865.684</v>
      </c>
      <c r="F23" s="132">
        <v>104.5</v>
      </c>
      <c r="G23" s="132">
        <v>104.5</v>
      </c>
      <c r="H23" s="209">
        <f t="shared" si="3"/>
        <v>0</v>
      </c>
      <c r="I23" s="132">
        <f t="shared" si="4"/>
        <v>100</v>
      </c>
      <c r="J23" s="132">
        <f t="shared" si="2"/>
        <v>5.6011628978969643</v>
      </c>
      <c r="K23" s="493">
        <v>4</v>
      </c>
      <c r="L23" s="505" t="s">
        <v>64</v>
      </c>
      <c r="M23" s="20"/>
      <c r="N23" s="20"/>
      <c r="O23" s="20"/>
    </row>
    <row r="24" spans="1:15" s="8" customFormat="1" ht="132" customHeight="1" x14ac:dyDescent="0.5">
      <c r="A24" s="502"/>
      <c r="B24" s="503"/>
      <c r="C24" s="504"/>
      <c r="D24" s="248" t="s">
        <v>18</v>
      </c>
      <c r="E24" s="184">
        <v>0</v>
      </c>
      <c r="F24" s="184">
        <v>0</v>
      </c>
      <c r="G24" s="184">
        <v>0</v>
      </c>
      <c r="H24" s="188">
        <f t="shared" si="3"/>
        <v>0</v>
      </c>
      <c r="I24" s="159">
        <f t="shared" si="4"/>
        <v>0</v>
      </c>
      <c r="J24" s="159">
        <f t="shared" si="2"/>
        <v>0</v>
      </c>
      <c r="K24" s="493"/>
      <c r="L24" s="506"/>
      <c r="M24" s="20"/>
      <c r="N24" s="20"/>
      <c r="O24" s="20"/>
    </row>
    <row r="25" spans="1:15" s="8" customFormat="1" ht="132" customHeight="1" x14ac:dyDescent="0.5">
      <c r="A25" s="502"/>
      <c r="B25" s="503"/>
      <c r="C25" s="504"/>
      <c r="D25" s="248" t="s">
        <v>19</v>
      </c>
      <c r="E25" s="184">
        <v>0</v>
      </c>
      <c r="F25" s="184">
        <v>0</v>
      </c>
      <c r="G25" s="184">
        <v>0</v>
      </c>
      <c r="H25" s="188">
        <f t="shared" si="3"/>
        <v>0</v>
      </c>
      <c r="I25" s="159">
        <f t="shared" si="4"/>
        <v>0</v>
      </c>
      <c r="J25" s="159">
        <f t="shared" si="2"/>
        <v>0</v>
      </c>
      <c r="K25" s="493"/>
      <c r="L25" s="506"/>
      <c r="M25" s="20"/>
      <c r="N25" s="20"/>
      <c r="O25" s="20"/>
    </row>
    <row r="26" spans="1:15" s="8" customFormat="1" ht="185.25" customHeight="1" x14ac:dyDescent="0.5">
      <c r="A26" s="502"/>
      <c r="B26" s="503"/>
      <c r="C26" s="504"/>
      <c r="D26" s="248" t="s">
        <v>20</v>
      </c>
      <c r="E26" s="184">
        <v>1078.684</v>
      </c>
      <c r="F26" s="184">
        <v>918.1400000000001</v>
      </c>
      <c r="G26" s="184">
        <v>772.85</v>
      </c>
      <c r="H26" s="210">
        <f t="shared" si="3"/>
        <v>-145.29000000000008</v>
      </c>
      <c r="I26" s="159">
        <f t="shared" si="4"/>
        <v>84.175615919140867</v>
      </c>
      <c r="J26" s="159">
        <f t="shared" si="2"/>
        <v>71.647488977309393</v>
      </c>
      <c r="K26" s="493"/>
      <c r="L26" s="506"/>
      <c r="M26" s="20"/>
      <c r="N26" s="20"/>
      <c r="O26" s="20"/>
    </row>
    <row r="27" spans="1:15" s="8" customFormat="1" ht="248.25" customHeight="1" x14ac:dyDescent="0.5">
      <c r="A27" s="502"/>
      <c r="B27" s="503"/>
      <c r="C27" s="504"/>
      <c r="D27" s="252" t="s">
        <v>21</v>
      </c>
      <c r="E27" s="184">
        <v>0</v>
      </c>
      <c r="F27" s="184">
        <v>0</v>
      </c>
      <c r="G27" s="184">
        <v>0</v>
      </c>
      <c r="H27" s="188">
        <v>0</v>
      </c>
      <c r="I27" s="159">
        <f t="shared" si="4"/>
        <v>0</v>
      </c>
      <c r="J27" s="159">
        <f t="shared" si="2"/>
        <v>0</v>
      </c>
      <c r="K27" s="493"/>
      <c r="L27" s="506"/>
      <c r="M27" s="20"/>
      <c r="N27" s="20"/>
      <c r="O27" s="20"/>
    </row>
    <row r="28" spans="1:15" s="8" customFormat="1" ht="177" customHeight="1" x14ac:dyDescent="0.5">
      <c r="A28" s="502"/>
      <c r="B28" s="503"/>
      <c r="C28" s="504"/>
      <c r="D28" s="252" t="s">
        <v>22</v>
      </c>
      <c r="E28" s="184">
        <v>0</v>
      </c>
      <c r="F28" s="184">
        <v>0</v>
      </c>
      <c r="G28" s="184">
        <v>0</v>
      </c>
      <c r="H28" s="188">
        <v>0</v>
      </c>
      <c r="I28" s="159">
        <f t="shared" si="4"/>
        <v>0</v>
      </c>
      <c r="J28" s="159">
        <f t="shared" si="2"/>
        <v>0</v>
      </c>
      <c r="K28" s="493"/>
      <c r="L28" s="506"/>
      <c r="M28" s="20"/>
      <c r="N28" s="20"/>
      <c r="O28" s="20"/>
    </row>
    <row r="29" spans="1:15" s="8" customFormat="1" ht="132" customHeight="1" x14ac:dyDescent="0.5">
      <c r="A29" s="502"/>
      <c r="B29" s="503"/>
      <c r="C29" s="504"/>
      <c r="D29" s="253" t="s">
        <v>23</v>
      </c>
      <c r="E29" s="184">
        <v>787</v>
      </c>
      <c r="F29" s="184">
        <v>0</v>
      </c>
      <c r="G29" s="184">
        <v>0</v>
      </c>
      <c r="H29" s="188">
        <v>0</v>
      </c>
      <c r="I29" s="159">
        <f t="shared" si="4"/>
        <v>0</v>
      </c>
      <c r="J29" s="159">
        <f t="shared" si="2"/>
        <v>0</v>
      </c>
      <c r="K29" s="493"/>
      <c r="L29" s="506"/>
      <c r="M29" s="20"/>
      <c r="N29" s="20"/>
      <c r="O29" s="20"/>
    </row>
    <row r="30" spans="1:15" s="8" customFormat="1" ht="132" customHeight="1" x14ac:dyDescent="0.5">
      <c r="A30" s="502"/>
      <c r="B30" s="503"/>
      <c r="C30" s="504"/>
      <c r="D30" s="255" t="s">
        <v>24</v>
      </c>
      <c r="E30" s="134">
        <v>0</v>
      </c>
      <c r="F30" s="134">
        <v>0</v>
      </c>
      <c r="G30" s="134">
        <v>0</v>
      </c>
      <c r="H30" s="188">
        <f t="shared" ref="H30:H41" si="5">G30-F30</f>
        <v>0</v>
      </c>
      <c r="I30" s="159">
        <f t="shared" si="4"/>
        <v>0</v>
      </c>
      <c r="J30" s="159">
        <f t="shared" si="2"/>
        <v>0</v>
      </c>
      <c r="K30" s="493"/>
      <c r="L30" s="506"/>
      <c r="M30" s="20"/>
      <c r="N30" s="20"/>
      <c r="O30" s="20"/>
    </row>
    <row r="31" spans="1:15" s="8" customFormat="1" ht="188.25" customHeight="1" x14ac:dyDescent="0.5">
      <c r="A31" s="502">
        <v>3</v>
      </c>
      <c r="B31" s="503" t="s">
        <v>28</v>
      </c>
      <c r="C31" s="504">
        <v>9</v>
      </c>
      <c r="D31" s="244" t="s">
        <v>17</v>
      </c>
      <c r="E31" s="132">
        <v>921314.76882000011</v>
      </c>
      <c r="F31" s="132">
        <v>112025.41912000001</v>
      </c>
      <c r="G31" s="132">
        <v>75095.650049999997</v>
      </c>
      <c r="H31" s="168">
        <f t="shared" si="5"/>
        <v>-36929.769070000009</v>
      </c>
      <c r="I31" s="132">
        <f t="shared" ref="I31:I39" si="6">IF(G31=0,0,G31/F31*100)</f>
        <v>67.034473639914367</v>
      </c>
      <c r="J31" s="132">
        <f t="shared" si="2"/>
        <v>8.1509222028624233</v>
      </c>
      <c r="K31" s="493">
        <v>6</v>
      </c>
      <c r="L31" s="507" t="s">
        <v>29</v>
      </c>
      <c r="M31" s="20"/>
      <c r="N31" s="20"/>
      <c r="O31" s="20"/>
    </row>
    <row r="32" spans="1:15" s="8" customFormat="1" ht="171.75" customHeight="1" x14ac:dyDescent="0.5">
      <c r="A32" s="502"/>
      <c r="B32" s="503"/>
      <c r="C32" s="504"/>
      <c r="D32" s="248" t="s">
        <v>18</v>
      </c>
      <c r="E32" s="183">
        <v>0</v>
      </c>
      <c r="F32" s="183">
        <v>0</v>
      </c>
      <c r="G32" s="183">
        <v>0</v>
      </c>
      <c r="H32" s="140">
        <f t="shared" si="5"/>
        <v>0</v>
      </c>
      <c r="I32" s="136">
        <f t="shared" si="6"/>
        <v>0</v>
      </c>
      <c r="J32" s="136">
        <f t="shared" si="2"/>
        <v>0</v>
      </c>
      <c r="K32" s="493"/>
      <c r="L32" s="508"/>
      <c r="M32" s="20"/>
      <c r="N32" s="20"/>
      <c r="O32" s="20"/>
    </row>
    <row r="33" spans="1:15" s="8" customFormat="1" ht="186.75" customHeight="1" x14ac:dyDescent="0.5">
      <c r="A33" s="502"/>
      <c r="B33" s="503"/>
      <c r="C33" s="504"/>
      <c r="D33" s="248" t="s">
        <v>19</v>
      </c>
      <c r="E33" s="208">
        <v>753.9</v>
      </c>
      <c r="F33" s="208">
        <v>365.673</v>
      </c>
      <c r="G33" s="208">
        <v>72.781499999999994</v>
      </c>
      <c r="H33" s="164">
        <f t="shared" si="5"/>
        <v>-292.89150000000001</v>
      </c>
      <c r="I33" s="136">
        <f t="shared" si="6"/>
        <v>19.903438317841349</v>
      </c>
      <c r="J33" s="136">
        <f t="shared" si="2"/>
        <v>9.6539992041384792</v>
      </c>
      <c r="K33" s="493"/>
      <c r="L33" s="508"/>
      <c r="M33" s="20"/>
      <c r="N33" s="20"/>
      <c r="O33" s="20"/>
    </row>
    <row r="34" spans="1:15" s="8" customFormat="1" ht="174" customHeight="1" x14ac:dyDescent="0.5">
      <c r="A34" s="502"/>
      <c r="B34" s="503"/>
      <c r="C34" s="504"/>
      <c r="D34" s="248" t="s">
        <v>20</v>
      </c>
      <c r="E34" s="208">
        <v>660753.54192000011</v>
      </c>
      <c r="F34" s="208">
        <v>244641.35902999999</v>
      </c>
      <c r="G34" s="208">
        <v>187905.21786</v>
      </c>
      <c r="H34" s="164">
        <f t="shared" si="5"/>
        <v>-56736.141169999988</v>
      </c>
      <c r="I34" s="136">
        <f t="shared" si="6"/>
        <v>76.808442613727252</v>
      </c>
      <c r="J34" s="136">
        <f t="shared" si="2"/>
        <v>28.438019009930692</v>
      </c>
      <c r="K34" s="493"/>
      <c r="L34" s="508"/>
      <c r="M34" s="20"/>
      <c r="N34" s="20"/>
      <c r="O34" s="20"/>
    </row>
    <row r="35" spans="1:15" s="8" customFormat="1" ht="246" customHeight="1" x14ac:dyDescent="0.5">
      <c r="A35" s="502"/>
      <c r="B35" s="503"/>
      <c r="C35" s="504"/>
      <c r="D35" s="252" t="s">
        <v>21</v>
      </c>
      <c r="E35" s="183">
        <v>0</v>
      </c>
      <c r="F35" s="183">
        <v>0</v>
      </c>
      <c r="G35" s="183">
        <v>0</v>
      </c>
      <c r="H35" s="135">
        <f t="shared" si="5"/>
        <v>0</v>
      </c>
      <c r="I35" s="136">
        <f t="shared" si="6"/>
        <v>0</v>
      </c>
      <c r="J35" s="136">
        <f t="shared" si="2"/>
        <v>0</v>
      </c>
      <c r="K35" s="493"/>
      <c r="L35" s="508"/>
      <c r="M35" s="20"/>
      <c r="N35" s="20"/>
      <c r="O35" s="20"/>
    </row>
    <row r="36" spans="1:15" s="8" customFormat="1" ht="171.75" customHeight="1" x14ac:dyDescent="0.5">
      <c r="A36" s="502"/>
      <c r="B36" s="503"/>
      <c r="C36" s="504"/>
      <c r="D36" s="252" t="s">
        <v>22</v>
      </c>
      <c r="E36" s="183">
        <v>0</v>
      </c>
      <c r="F36" s="183">
        <v>0</v>
      </c>
      <c r="G36" s="183">
        <v>0</v>
      </c>
      <c r="H36" s="135">
        <f t="shared" si="5"/>
        <v>0</v>
      </c>
      <c r="I36" s="136">
        <f t="shared" si="6"/>
        <v>0</v>
      </c>
      <c r="J36" s="136">
        <f t="shared" si="2"/>
        <v>0</v>
      </c>
      <c r="K36" s="493"/>
      <c r="L36" s="508"/>
      <c r="M36" s="20"/>
      <c r="N36" s="20"/>
      <c r="O36" s="20"/>
    </row>
    <row r="37" spans="1:15" s="8" customFormat="1" ht="132" customHeight="1" x14ac:dyDescent="0.5">
      <c r="A37" s="502"/>
      <c r="B37" s="503"/>
      <c r="C37" s="504"/>
      <c r="D37" s="253" t="s">
        <v>23</v>
      </c>
      <c r="E37" s="183">
        <v>252184.06359000001</v>
      </c>
      <c r="F37" s="183">
        <v>0</v>
      </c>
      <c r="G37" s="183">
        <v>0</v>
      </c>
      <c r="H37" s="140">
        <f t="shared" si="5"/>
        <v>0</v>
      </c>
      <c r="I37" s="136">
        <f t="shared" si="6"/>
        <v>0</v>
      </c>
      <c r="J37" s="136">
        <f t="shared" si="2"/>
        <v>0</v>
      </c>
      <c r="K37" s="493"/>
      <c r="L37" s="508"/>
      <c r="M37" s="20"/>
      <c r="N37" s="20"/>
      <c r="O37" s="20"/>
    </row>
    <row r="38" spans="1:15" s="8" customFormat="1" ht="132" customHeight="1" x14ac:dyDescent="0.5">
      <c r="A38" s="502"/>
      <c r="B38" s="503"/>
      <c r="C38" s="504"/>
      <c r="D38" s="255" t="s">
        <v>24</v>
      </c>
      <c r="E38" s="183">
        <v>0</v>
      </c>
      <c r="F38" s="183">
        <v>0</v>
      </c>
      <c r="G38" s="183">
        <v>0</v>
      </c>
      <c r="H38" s="135">
        <f t="shared" si="5"/>
        <v>0</v>
      </c>
      <c r="I38" s="136">
        <f t="shared" si="6"/>
        <v>0</v>
      </c>
      <c r="J38" s="136">
        <f t="shared" si="2"/>
        <v>0</v>
      </c>
      <c r="K38" s="493"/>
      <c r="L38" s="508"/>
      <c r="M38" s="20"/>
      <c r="N38" s="20"/>
      <c r="O38" s="20"/>
    </row>
    <row r="39" spans="1:15" s="8" customFormat="1" ht="188.25" customHeight="1" x14ac:dyDescent="0.5">
      <c r="A39" s="459">
        <v>4</v>
      </c>
      <c r="B39" s="503" t="s">
        <v>81</v>
      </c>
      <c r="C39" s="504">
        <v>5</v>
      </c>
      <c r="D39" s="244" t="s">
        <v>17</v>
      </c>
      <c r="E39" s="200">
        <v>7789.6970000000001</v>
      </c>
      <c r="F39" s="200">
        <v>3643.2809999999999</v>
      </c>
      <c r="G39" s="200">
        <v>2046.1109999999999</v>
      </c>
      <c r="H39" s="168">
        <f t="shared" si="5"/>
        <v>-1597.17</v>
      </c>
      <c r="I39" s="132">
        <f t="shared" si="6"/>
        <v>56.161218418233446</v>
      </c>
      <c r="J39" s="132">
        <f t="shared" si="2"/>
        <v>26.266888172928933</v>
      </c>
      <c r="K39" s="493">
        <v>4</v>
      </c>
      <c r="L39" s="507" t="s">
        <v>31</v>
      </c>
      <c r="M39" s="20"/>
      <c r="N39" s="20"/>
      <c r="O39" s="20"/>
    </row>
    <row r="40" spans="1:15" s="8" customFormat="1" ht="162.75" customHeight="1" x14ac:dyDescent="0.5">
      <c r="A40" s="459"/>
      <c r="B40" s="503"/>
      <c r="C40" s="504"/>
      <c r="D40" s="248" t="s">
        <v>18</v>
      </c>
      <c r="E40" s="202">
        <v>0</v>
      </c>
      <c r="F40" s="203">
        <v>0</v>
      </c>
      <c r="G40" s="202">
        <v>0</v>
      </c>
      <c r="H40" s="135">
        <f t="shared" si="5"/>
        <v>0</v>
      </c>
      <c r="I40" s="159">
        <f t="shared" ref="I40:I46" si="7">IF(G40=0,0,G40/F40*100)</f>
        <v>0</v>
      </c>
      <c r="J40" s="159">
        <f t="shared" ref="J40:J46" si="8">IF(G40=0,0,G40/E40*100)</f>
        <v>0</v>
      </c>
      <c r="K40" s="493"/>
      <c r="L40" s="508"/>
      <c r="M40" s="20"/>
      <c r="N40" s="20"/>
      <c r="O40" s="20"/>
    </row>
    <row r="41" spans="1:15" s="8" customFormat="1" ht="167.25" customHeight="1" x14ac:dyDescent="0.5">
      <c r="A41" s="459"/>
      <c r="B41" s="503"/>
      <c r="C41" s="504"/>
      <c r="D41" s="248" t="s">
        <v>19</v>
      </c>
      <c r="E41" s="202">
        <v>0</v>
      </c>
      <c r="F41" s="203">
        <v>0</v>
      </c>
      <c r="G41" s="203">
        <v>0</v>
      </c>
      <c r="H41" s="135">
        <f t="shared" si="5"/>
        <v>0</v>
      </c>
      <c r="I41" s="159">
        <f t="shared" si="7"/>
        <v>0</v>
      </c>
      <c r="J41" s="159">
        <f t="shared" si="8"/>
        <v>0</v>
      </c>
      <c r="K41" s="493"/>
      <c r="L41" s="508"/>
      <c r="M41" s="20"/>
      <c r="N41" s="20"/>
      <c r="O41" s="20"/>
    </row>
    <row r="42" spans="1:15" s="8" customFormat="1" ht="185.25" customHeight="1" x14ac:dyDescent="0.5">
      <c r="A42" s="459"/>
      <c r="B42" s="503"/>
      <c r="C42" s="504"/>
      <c r="D42" s="248" t="s">
        <v>20</v>
      </c>
      <c r="E42" s="204">
        <v>7789.6970000000001</v>
      </c>
      <c r="F42" s="205">
        <v>5344.8317499999994</v>
      </c>
      <c r="G42" s="207">
        <v>4330.5069999999996</v>
      </c>
      <c r="H42" s="197">
        <v>55.59275283749804</v>
      </c>
      <c r="I42" s="159">
        <f t="shared" si="7"/>
        <v>81.022325913252558</v>
      </c>
      <c r="J42" s="159">
        <f t="shared" si="8"/>
        <v>55.59275283749804</v>
      </c>
      <c r="K42" s="493"/>
      <c r="L42" s="508"/>
      <c r="M42" s="20"/>
      <c r="N42" s="20"/>
      <c r="O42" s="20"/>
    </row>
    <row r="43" spans="1:15" s="8" customFormat="1" ht="232.5" customHeight="1" x14ac:dyDescent="0.5">
      <c r="A43" s="459"/>
      <c r="B43" s="503"/>
      <c r="C43" s="504"/>
      <c r="D43" s="252" t="s">
        <v>21</v>
      </c>
      <c r="E43" s="134">
        <v>0</v>
      </c>
      <c r="F43" s="134">
        <v>0</v>
      </c>
      <c r="G43" s="134">
        <v>0</v>
      </c>
      <c r="H43" s="135">
        <f t="shared" ref="H43:H56" si="9">G43-F43</f>
        <v>0</v>
      </c>
      <c r="I43" s="159">
        <f t="shared" si="7"/>
        <v>0</v>
      </c>
      <c r="J43" s="159">
        <f t="shared" si="8"/>
        <v>0</v>
      </c>
      <c r="K43" s="493"/>
      <c r="L43" s="508"/>
      <c r="M43" s="20"/>
      <c r="N43" s="20"/>
      <c r="O43" s="20"/>
    </row>
    <row r="44" spans="1:15" s="8" customFormat="1" ht="169.5" customHeight="1" x14ac:dyDescent="0.5">
      <c r="A44" s="459"/>
      <c r="B44" s="503"/>
      <c r="C44" s="504"/>
      <c r="D44" s="252" t="s">
        <v>22</v>
      </c>
      <c r="E44" s="134">
        <v>0</v>
      </c>
      <c r="F44" s="134">
        <v>0</v>
      </c>
      <c r="G44" s="134">
        <v>0</v>
      </c>
      <c r="H44" s="135">
        <f t="shared" si="9"/>
        <v>0</v>
      </c>
      <c r="I44" s="159">
        <f t="shared" si="7"/>
        <v>0</v>
      </c>
      <c r="J44" s="159">
        <f t="shared" si="8"/>
        <v>0</v>
      </c>
      <c r="K44" s="493"/>
      <c r="L44" s="508"/>
      <c r="M44" s="20"/>
      <c r="N44" s="20"/>
      <c r="O44" s="20"/>
    </row>
    <row r="45" spans="1:15" s="8" customFormat="1" ht="132" customHeight="1" x14ac:dyDescent="0.5">
      <c r="A45" s="459"/>
      <c r="B45" s="503"/>
      <c r="C45" s="504"/>
      <c r="D45" s="253" t="s">
        <v>23</v>
      </c>
      <c r="E45" s="134">
        <v>0</v>
      </c>
      <c r="F45" s="134">
        <v>0</v>
      </c>
      <c r="G45" s="134">
        <v>0</v>
      </c>
      <c r="H45" s="140">
        <f t="shared" si="9"/>
        <v>0</v>
      </c>
      <c r="I45" s="159">
        <f t="shared" si="7"/>
        <v>0</v>
      </c>
      <c r="J45" s="159">
        <f t="shared" si="8"/>
        <v>0</v>
      </c>
      <c r="K45" s="493"/>
      <c r="L45" s="508"/>
      <c r="M45" s="20"/>
      <c r="N45" s="20"/>
      <c r="O45" s="20"/>
    </row>
    <row r="46" spans="1:15" s="8" customFormat="1" ht="132" customHeight="1" x14ac:dyDescent="0.5">
      <c r="A46" s="459"/>
      <c r="B46" s="503"/>
      <c r="C46" s="504"/>
      <c r="D46" s="255" t="s">
        <v>24</v>
      </c>
      <c r="E46" s="134">
        <v>0</v>
      </c>
      <c r="F46" s="134">
        <v>0</v>
      </c>
      <c r="G46" s="134">
        <v>0</v>
      </c>
      <c r="H46" s="135">
        <f t="shared" si="9"/>
        <v>0</v>
      </c>
      <c r="I46" s="159">
        <f t="shared" si="7"/>
        <v>0</v>
      </c>
      <c r="J46" s="159">
        <f t="shared" si="8"/>
        <v>0</v>
      </c>
      <c r="K46" s="493"/>
      <c r="L46" s="508"/>
      <c r="M46" s="20"/>
      <c r="N46" s="20"/>
      <c r="O46" s="20"/>
    </row>
    <row r="47" spans="1:15" s="8" customFormat="1" ht="188.25" customHeight="1" x14ac:dyDescent="0.5">
      <c r="A47" s="459">
        <v>5</v>
      </c>
      <c r="B47" s="503" t="s">
        <v>32</v>
      </c>
      <c r="C47" s="504">
        <v>12</v>
      </c>
      <c r="D47" s="244" t="s">
        <v>17</v>
      </c>
      <c r="E47" s="294">
        <v>501423.99124</v>
      </c>
      <c r="F47" s="294">
        <v>46527.25518</v>
      </c>
      <c r="G47" s="294">
        <v>30505.93245</v>
      </c>
      <c r="H47" s="277">
        <f t="shared" si="9"/>
        <v>-16021.32273</v>
      </c>
      <c r="I47" s="276">
        <f t="shared" ref="I47:I55" si="10">IF(G47=0,0,G47/F47*100)</f>
        <v>65.565725577366834</v>
      </c>
      <c r="J47" s="276">
        <f t="shared" ref="J47:J85" si="11">IF(G47=0,0,G47/E47*100)</f>
        <v>6.0838597639814047</v>
      </c>
      <c r="K47" s="493">
        <v>9</v>
      </c>
      <c r="L47" s="478" t="s">
        <v>68</v>
      </c>
      <c r="M47" s="20"/>
      <c r="N47" s="20"/>
      <c r="O47" s="20"/>
    </row>
    <row r="48" spans="1:15" s="8" customFormat="1" ht="132" customHeight="1" x14ac:dyDescent="0.5">
      <c r="A48" s="459"/>
      <c r="B48" s="503"/>
      <c r="C48" s="504"/>
      <c r="D48" s="248" t="s">
        <v>18</v>
      </c>
      <c r="E48" s="295">
        <v>0</v>
      </c>
      <c r="F48" s="295">
        <v>0</v>
      </c>
      <c r="G48" s="295">
        <v>0</v>
      </c>
      <c r="H48" s="296">
        <f t="shared" si="9"/>
        <v>0</v>
      </c>
      <c r="I48" s="290">
        <f t="shared" si="10"/>
        <v>0</v>
      </c>
      <c r="J48" s="290">
        <f t="shared" si="11"/>
        <v>0</v>
      </c>
      <c r="K48" s="493"/>
      <c r="L48" s="479"/>
      <c r="M48" s="20"/>
      <c r="N48" s="20"/>
      <c r="O48" s="20"/>
    </row>
    <row r="49" spans="1:15" s="8" customFormat="1" ht="193.5" customHeight="1" x14ac:dyDescent="0.5">
      <c r="A49" s="459"/>
      <c r="B49" s="503"/>
      <c r="C49" s="504"/>
      <c r="D49" s="248" t="s">
        <v>19</v>
      </c>
      <c r="E49" s="297">
        <v>1264.0999999999999</v>
      </c>
      <c r="F49" s="297">
        <v>0</v>
      </c>
      <c r="G49" s="297">
        <v>0</v>
      </c>
      <c r="H49" s="296">
        <f t="shared" si="9"/>
        <v>0</v>
      </c>
      <c r="I49" s="290">
        <f t="shared" si="10"/>
        <v>0</v>
      </c>
      <c r="J49" s="290">
        <f t="shared" si="11"/>
        <v>0</v>
      </c>
      <c r="K49" s="493"/>
      <c r="L49" s="479"/>
      <c r="M49" s="20"/>
      <c r="N49" s="20"/>
      <c r="O49" s="20"/>
    </row>
    <row r="50" spans="1:15" s="8" customFormat="1" ht="193.5" customHeight="1" x14ac:dyDescent="0.5">
      <c r="A50" s="459"/>
      <c r="B50" s="503"/>
      <c r="C50" s="504"/>
      <c r="D50" s="248" t="s">
        <v>20</v>
      </c>
      <c r="E50" s="297">
        <v>219007.43088999999</v>
      </c>
      <c r="F50" s="297">
        <v>46527.25518</v>
      </c>
      <c r="G50" s="297">
        <v>30505.93245</v>
      </c>
      <c r="H50" s="293">
        <f t="shared" si="9"/>
        <v>-16021.32273</v>
      </c>
      <c r="I50" s="290">
        <f t="shared" si="10"/>
        <v>65.565725577366834</v>
      </c>
      <c r="J50" s="290">
        <f t="shared" si="11"/>
        <v>13.929176889583303</v>
      </c>
      <c r="K50" s="493"/>
      <c r="L50" s="479"/>
      <c r="M50" s="20"/>
      <c r="N50" s="20"/>
      <c r="O50" s="20"/>
    </row>
    <row r="51" spans="1:15" s="8" customFormat="1" ht="261.75" customHeight="1" x14ac:dyDescent="0.5">
      <c r="A51" s="459"/>
      <c r="B51" s="503"/>
      <c r="C51" s="504"/>
      <c r="D51" s="252" t="s">
        <v>21</v>
      </c>
      <c r="E51" s="295">
        <v>0</v>
      </c>
      <c r="F51" s="295">
        <v>0</v>
      </c>
      <c r="G51" s="295">
        <v>0</v>
      </c>
      <c r="H51" s="296">
        <f t="shared" si="9"/>
        <v>0</v>
      </c>
      <c r="I51" s="286">
        <f t="shared" si="10"/>
        <v>0</v>
      </c>
      <c r="J51" s="286">
        <f t="shared" si="11"/>
        <v>0</v>
      </c>
      <c r="K51" s="493"/>
      <c r="L51" s="479"/>
      <c r="M51" s="20"/>
      <c r="N51" s="20"/>
      <c r="O51" s="20"/>
    </row>
    <row r="52" spans="1:15" s="8" customFormat="1" ht="162.75" customHeight="1" x14ac:dyDescent="0.5">
      <c r="A52" s="459"/>
      <c r="B52" s="503"/>
      <c r="C52" s="504"/>
      <c r="D52" s="252" t="s">
        <v>22</v>
      </c>
      <c r="E52" s="295">
        <v>0</v>
      </c>
      <c r="F52" s="295">
        <v>0</v>
      </c>
      <c r="G52" s="295">
        <v>0</v>
      </c>
      <c r="H52" s="296">
        <f t="shared" si="9"/>
        <v>0</v>
      </c>
      <c r="I52" s="286">
        <f t="shared" si="10"/>
        <v>0</v>
      </c>
      <c r="J52" s="286">
        <f t="shared" si="11"/>
        <v>0</v>
      </c>
      <c r="K52" s="493"/>
      <c r="L52" s="479"/>
      <c r="M52" s="20"/>
      <c r="N52" s="20"/>
      <c r="O52" s="20"/>
    </row>
    <row r="53" spans="1:15" s="8" customFormat="1" ht="132" customHeight="1" x14ac:dyDescent="0.5">
      <c r="A53" s="459"/>
      <c r="B53" s="503"/>
      <c r="C53" s="504"/>
      <c r="D53" s="253" t="s">
        <v>23</v>
      </c>
      <c r="E53" s="295">
        <v>281152.46035000001</v>
      </c>
      <c r="F53" s="295">
        <v>0</v>
      </c>
      <c r="G53" s="295">
        <v>0</v>
      </c>
      <c r="H53" s="289">
        <f t="shared" si="9"/>
        <v>0</v>
      </c>
      <c r="I53" s="286">
        <f t="shared" si="10"/>
        <v>0</v>
      </c>
      <c r="J53" s="286">
        <f t="shared" si="11"/>
        <v>0</v>
      </c>
      <c r="K53" s="493"/>
      <c r="L53" s="479"/>
      <c r="M53" s="20"/>
      <c r="N53" s="20"/>
      <c r="O53" s="20"/>
    </row>
    <row r="54" spans="1:15" s="8" customFormat="1" ht="132" customHeight="1" x14ac:dyDescent="0.5">
      <c r="A54" s="459"/>
      <c r="B54" s="503"/>
      <c r="C54" s="504"/>
      <c r="D54" s="255" t="s">
        <v>24</v>
      </c>
      <c r="E54" s="298">
        <v>0</v>
      </c>
      <c r="F54" s="298">
        <v>0</v>
      </c>
      <c r="G54" s="298">
        <v>0</v>
      </c>
      <c r="H54" s="296">
        <f t="shared" si="9"/>
        <v>0</v>
      </c>
      <c r="I54" s="290">
        <f t="shared" si="10"/>
        <v>0</v>
      </c>
      <c r="J54" s="290">
        <f t="shared" si="11"/>
        <v>0</v>
      </c>
      <c r="K54" s="493"/>
      <c r="L54" s="479"/>
      <c r="M54" s="20"/>
      <c r="N54" s="20"/>
      <c r="O54" s="20"/>
    </row>
    <row r="55" spans="1:15" s="8" customFormat="1" ht="193.5" customHeight="1" x14ac:dyDescent="0.5">
      <c r="A55" s="459">
        <v>6</v>
      </c>
      <c r="B55" s="503" t="s">
        <v>33</v>
      </c>
      <c r="C55" s="504">
        <v>9</v>
      </c>
      <c r="D55" s="244" t="s">
        <v>17</v>
      </c>
      <c r="E55" s="276">
        <v>169410.28216</v>
      </c>
      <c r="F55" s="276">
        <v>33176.46</v>
      </c>
      <c r="G55" s="276">
        <v>24282.117849999999</v>
      </c>
      <c r="H55" s="299">
        <f t="shared" si="9"/>
        <v>-8894.3421500000004</v>
      </c>
      <c r="I55" s="276">
        <f t="shared" si="10"/>
        <v>73.190804112313373</v>
      </c>
      <c r="J55" s="276">
        <f t="shared" si="11"/>
        <v>14.333319997110145</v>
      </c>
      <c r="K55" s="493">
        <v>11</v>
      </c>
      <c r="L55" s="478" t="s">
        <v>34</v>
      </c>
      <c r="M55" s="20"/>
      <c r="N55" s="20"/>
      <c r="O55" s="20"/>
    </row>
    <row r="56" spans="1:15" s="8" customFormat="1" ht="171" customHeight="1" x14ac:dyDescent="0.5">
      <c r="A56" s="459"/>
      <c r="B56" s="503"/>
      <c r="C56" s="504"/>
      <c r="D56" s="248" t="s">
        <v>18</v>
      </c>
      <c r="E56" s="300">
        <v>1047.5999999999999</v>
      </c>
      <c r="F56" s="298">
        <v>0</v>
      </c>
      <c r="G56" s="298">
        <v>1047.5999999999999</v>
      </c>
      <c r="H56" s="296">
        <f t="shared" si="9"/>
        <v>1047.5999999999999</v>
      </c>
      <c r="I56" s="290">
        <v>0</v>
      </c>
      <c r="J56" s="290">
        <f t="shared" si="11"/>
        <v>100</v>
      </c>
      <c r="K56" s="493"/>
      <c r="L56" s="479"/>
      <c r="M56" s="20"/>
      <c r="N56" s="20"/>
      <c r="O56" s="20"/>
    </row>
    <row r="57" spans="1:15" s="8" customFormat="1" ht="171" customHeight="1" x14ac:dyDescent="0.5">
      <c r="A57" s="459"/>
      <c r="B57" s="503"/>
      <c r="C57" s="504"/>
      <c r="D57" s="248" t="s">
        <v>19</v>
      </c>
      <c r="E57" s="301">
        <v>59187.299999999996</v>
      </c>
      <c r="F57" s="301">
        <v>42185.85</v>
      </c>
      <c r="G57" s="301">
        <v>50095.128489999996</v>
      </c>
      <c r="H57" s="293" t="s">
        <v>73</v>
      </c>
      <c r="I57" s="290">
        <f t="shared" ref="I57:I62" si="12">IF(G57=0,0,G57/F57*100)</f>
        <v>118.74865266434122</v>
      </c>
      <c r="J57" s="290">
        <f t="shared" si="11"/>
        <v>84.638306680656143</v>
      </c>
      <c r="K57" s="493"/>
      <c r="L57" s="479"/>
      <c r="M57" s="20"/>
      <c r="N57" s="20"/>
      <c r="O57" s="20"/>
    </row>
    <row r="58" spans="1:15" s="8" customFormat="1" ht="157.5" customHeight="1" x14ac:dyDescent="0.5">
      <c r="A58" s="459"/>
      <c r="B58" s="503"/>
      <c r="C58" s="504"/>
      <c r="D58" s="248" t="s">
        <v>20</v>
      </c>
      <c r="E58" s="301">
        <v>52898.916640000003</v>
      </c>
      <c r="F58" s="301">
        <v>28783.773999999998</v>
      </c>
      <c r="G58" s="301">
        <v>26176.627850000001</v>
      </c>
      <c r="H58" s="296">
        <f>G58-F58</f>
        <v>-2607.1461499999969</v>
      </c>
      <c r="I58" s="290">
        <f t="shared" si="12"/>
        <v>90.942306071469304</v>
      </c>
      <c r="J58" s="290">
        <f t="shared" si="11"/>
        <v>49.48424185724496</v>
      </c>
      <c r="K58" s="493"/>
      <c r="L58" s="479"/>
      <c r="M58" s="20"/>
      <c r="N58" s="20"/>
      <c r="O58" s="20"/>
    </row>
    <row r="59" spans="1:15" s="8" customFormat="1" ht="225.75" customHeight="1" x14ac:dyDescent="0.5">
      <c r="A59" s="459"/>
      <c r="B59" s="503"/>
      <c r="C59" s="504"/>
      <c r="D59" s="252" t="s">
        <v>21</v>
      </c>
      <c r="E59" s="298">
        <v>0</v>
      </c>
      <c r="F59" s="298">
        <v>0</v>
      </c>
      <c r="G59" s="298">
        <v>0</v>
      </c>
      <c r="H59" s="292">
        <v>0</v>
      </c>
      <c r="I59" s="290">
        <f t="shared" si="12"/>
        <v>0</v>
      </c>
      <c r="J59" s="290">
        <f t="shared" si="11"/>
        <v>0</v>
      </c>
      <c r="K59" s="493"/>
      <c r="L59" s="479"/>
      <c r="M59" s="20"/>
      <c r="N59" s="20"/>
      <c r="O59" s="20"/>
    </row>
    <row r="60" spans="1:15" s="8" customFormat="1" ht="178.5" customHeight="1" x14ac:dyDescent="0.5">
      <c r="A60" s="459"/>
      <c r="B60" s="503"/>
      <c r="C60" s="504"/>
      <c r="D60" s="252" t="s">
        <v>22</v>
      </c>
      <c r="E60" s="298">
        <v>0</v>
      </c>
      <c r="F60" s="298">
        <v>0</v>
      </c>
      <c r="G60" s="298">
        <v>0</v>
      </c>
      <c r="H60" s="292">
        <v>0</v>
      </c>
      <c r="I60" s="290">
        <f t="shared" si="12"/>
        <v>0</v>
      </c>
      <c r="J60" s="290">
        <f t="shared" si="11"/>
        <v>0</v>
      </c>
      <c r="K60" s="493"/>
      <c r="L60" s="479"/>
      <c r="M60" s="20"/>
      <c r="N60" s="20"/>
      <c r="O60" s="20"/>
    </row>
    <row r="61" spans="1:15" s="8" customFormat="1" ht="162" customHeight="1" x14ac:dyDescent="0.5">
      <c r="A61" s="459"/>
      <c r="B61" s="503"/>
      <c r="C61" s="504"/>
      <c r="D61" s="253" t="s">
        <v>23</v>
      </c>
      <c r="E61" s="301">
        <v>53552.3</v>
      </c>
      <c r="F61" s="298">
        <v>0</v>
      </c>
      <c r="G61" s="298">
        <v>0</v>
      </c>
      <c r="H61" s="292">
        <v>0</v>
      </c>
      <c r="I61" s="290">
        <f t="shared" si="12"/>
        <v>0</v>
      </c>
      <c r="J61" s="290">
        <f t="shared" si="11"/>
        <v>0</v>
      </c>
      <c r="K61" s="493"/>
      <c r="L61" s="479"/>
      <c r="M61" s="20"/>
      <c r="N61" s="20"/>
      <c r="O61" s="20"/>
    </row>
    <row r="62" spans="1:15" s="8" customFormat="1" ht="131.25" customHeight="1" x14ac:dyDescent="0.5">
      <c r="A62" s="459"/>
      <c r="B62" s="503"/>
      <c r="C62" s="504"/>
      <c r="D62" s="255" t="s">
        <v>24</v>
      </c>
      <c r="E62" s="298">
        <v>0</v>
      </c>
      <c r="F62" s="298">
        <v>0</v>
      </c>
      <c r="G62" s="298">
        <v>0</v>
      </c>
      <c r="H62" s="292">
        <v>0</v>
      </c>
      <c r="I62" s="290">
        <f t="shared" si="12"/>
        <v>0</v>
      </c>
      <c r="J62" s="290">
        <f t="shared" si="11"/>
        <v>0</v>
      </c>
      <c r="K62" s="493"/>
      <c r="L62" s="479"/>
      <c r="M62" s="20"/>
      <c r="N62" s="20"/>
      <c r="O62" s="20"/>
    </row>
    <row r="63" spans="1:15" s="8" customFormat="1" ht="170.25" customHeight="1" x14ac:dyDescent="0.5">
      <c r="A63" s="459">
        <v>7</v>
      </c>
      <c r="B63" s="503" t="s">
        <v>80</v>
      </c>
      <c r="C63" s="504">
        <v>4</v>
      </c>
      <c r="D63" s="244" t="s">
        <v>17</v>
      </c>
      <c r="E63" s="276">
        <v>9213.6650000000009</v>
      </c>
      <c r="F63" s="276">
        <v>2627.3379999999997</v>
      </c>
      <c r="G63" s="276">
        <v>2936.6809799999996</v>
      </c>
      <c r="H63" s="302">
        <f>G63-F63</f>
        <v>309.3429799999999</v>
      </c>
      <c r="I63" s="276" t="s">
        <v>73</v>
      </c>
      <c r="J63" s="276">
        <f t="shared" si="11"/>
        <v>31.873103482707471</v>
      </c>
      <c r="K63" s="509">
        <v>2</v>
      </c>
      <c r="L63" s="510" t="s">
        <v>36</v>
      </c>
      <c r="M63" s="20"/>
      <c r="N63" s="20"/>
      <c r="O63" s="20"/>
    </row>
    <row r="64" spans="1:15" s="8" customFormat="1" ht="184.5" customHeight="1" x14ac:dyDescent="0.5">
      <c r="A64" s="459"/>
      <c r="B64" s="503"/>
      <c r="C64" s="504"/>
      <c r="D64" s="248" t="s">
        <v>18</v>
      </c>
      <c r="E64" s="287">
        <v>0</v>
      </c>
      <c r="F64" s="287">
        <v>0</v>
      </c>
      <c r="G64" s="287">
        <v>0</v>
      </c>
      <c r="H64" s="292">
        <f>G64-F64</f>
        <v>0</v>
      </c>
      <c r="I64" s="290">
        <f>IF(G64=0,0,G64/F64*100)</f>
        <v>0</v>
      </c>
      <c r="J64" s="290">
        <f t="shared" si="11"/>
        <v>0</v>
      </c>
      <c r="K64" s="509"/>
      <c r="L64" s="511"/>
      <c r="M64" s="20"/>
      <c r="N64" s="20"/>
      <c r="O64" s="20"/>
    </row>
    <row r="65" spans="1:15" s="8" customFormat="1" ht="180" customHeight="1" x14ac:dyDescent="0.5">
      <c r="A65" s="459"/>
      <c r="B65" s="503"/>
      <c r="C65" s="504"/>
      <c r="D65" s="248" t="s">
        <v>19</v>
      </c>
      <c r="E65" s="303">
        <v>983.1</v>
      </c>
      <c r="F65" s="303">
        <v>222</v>
      </c>
      <c r="G65" s="303">
        <v>68.724999999999994</v>
      </c>
      <c r="H65" s="279">
        <v>-24.009999999999991</v>
      </c>
      <c r="I65" s="290">
        <f>IF(G65=0,0,G65/F65*100)</f>
        <v>30.957207207207205</v>
      </c>
      <c r="J65" s="290">
        <f t="shared" si="11"/>
        <v>6.9906418472179839</v>
      </c>
      <c r="K65" s="509"/>
      <c r="L65" s="511"/>
      <c r="M65" s="20"/>
      <c r="N65" s="20"/>
      <c r="O65" s="20"/>
    </row>
    <row r="66" spans="1:15" s="8" customFormat="1" ht="171" customHeight="1" x14ac:dyDescent="0.5">
      <c r="A66" s="459"/>
      <c r="B66" s="503"/>
      <c r="C66" s="504"/>
      <c r="D66" s="248" t="s">
        <v>20</v>
      </c>
      <c r="E66" s="303">
        <v>8230.5650000000005</v>
      </c>
      <c r="F66" s="303">
        <v>2405.3379999999997</v>
      </c>
      <c r="G66" s="303">
        <v>2867.9559799999997</v>
      </c>
      <c r="H66" s="279">
        <v>-784.95046000000002</v>
      </c>
      <c r="I66" s="290" t="s">
        <v>73</v>
      </c>
      <c r="J66" s="290">
        <f t="shared" si="11"/>
        <v>34.845189607274833</v>
      </c>
      <c r="K66" s="509"/>
      <c r="L66" s="511"/>
      <c r="M66" s="20"/>
      <c r="N66" s="20"/>
      <c r="O66" s="20"/>
    </row>
    <row r="67" spans="1:15" s="8" customFormat="1" ht="216.75" customHeight="1" x14ac:dyDescent="0.5">
      <c r="A67" s="459"/>
      <c r="B67" s="503"/>
      <c r="C67" s="504"/>
      <c r="D67" s="252" t="s">
        <v>21</v>
      </c>
      <c r="E67" s="304">
        <v>0</v>
      </c>
      <c r="F67" s="304">
        <v>0</v>
      </c>
      <c r="G67" s="304">
        <v>0</v>
      </c>
      <c r="H67" s="292">
        <f>G67-F67</f>
        <v>0</v>
      </c>
      <c r="I67" s="290">
        <f t="shared" ref="I67:I77" si="13">IF(G67=0,0,G67/F67*100)</f>
        <v>0</v>
      </c>
      <c r="J67" s="290">
        <f t="shared" si="11"/>
        <v>0</v>
      </c>
      <c r="K67" s="509"/>
      <c r="L67" s="511"/>
      <c r="M67" s="20"/>
      <c r="N67" s="20"/>
      <c r="O67" s="20"/>
    </row>
    <row r="68" spans="1:15" s="8" customFormat="1" ht="198.75" customHeight="1" x14ac:dyDescent="0.5">
      <c r="A68" s="459"/>
      <c r="B68" s="503"/>
      <c r="C68" s="504"/>
      <c r="D68" s="252" t="s">
        <v>22</v>
      </c>
      <c r="E68" s="304">
        <v>0</v>
      </c>
      <c r="F68" s="304">
        <v>0</v>
      </c>
      <c r="G68" s="304">
        <v>0</v>
      </c>
      <c r="H68" s="292">
        <f>G68-F68</f>
        <v>0</v>
      </c>
      <c r="I68" s="290">
        <f t="shared" si="13"/>
        <v>0</v>
      </c>
      <c r="J68" s="290">
        <f t="shared" si="11"/>
        <v>0</v>
      </c>
      <c r="K68" s="509"/>
      <c r="L68" s="511"/>
      <c r="M68" s="20"/>
      <c r="N68" s="20"/>
      <c r="O68" s="20"/>
    </row>
    <row r="69" spans="1:15" s="8" customFormat="1" ht="156" customHeight="1" x14ac:dyDescent="0.5">
      <c r="A69" s="459"/>
      <c r="B69" s="503"/>
      <c r="C69" s="504"/>
      <c r="D69" s="253" t="s">
        <v>23</v>
      </c>
      <c r="E69" s="304"/>
      <c r="F69" s="304">
        <v>0</v>
      </c>
      <c r="G69" s="304">
        <v>0</v>
      </c>
      <c r="H69" s="289">
        <v>0</v>
      </c>
      <c r="I69" s="290">
        <f t="shared" si="13"/>
        <v>0</v>
      </c>
      <c r="J69" s="290">
        <f t="shared" si="11"/>
        <v>0</v>
      </c>
      <c r="K69" s="509"/>
      <c r="L69" s="511"/>
      <c r="M69" s="20"/>
      <c r="N69" s="20"/>
      <c r="O69" s="20"/>
    </row>
    <row r="70" spans="1:15" s="8" customFormat="1" ht="131.25" customHeight="1" x14ac:dyDescent="0.5">
      <c r="A70" s="459"/>
      <c r="B70" s="503"/>
      <c r="C70" s="504"/>
      <c r="D70" s="255" t="s">
        <v>24</v>
      </c>
      <c r="E70" s="287">
        <v>0</v>
      </c>
      <c r="F70" s="287">
        <v>0</v>
      </c>
      <c r="G70" s="287">
        <v>0</v>
      </c>
      <c r="H70" s="289">
        <f>G70-F70</f>
        <v>0</v>
      </c>
      <c r="I70" s="290">
        <f t="shared" si="13"/>
        <v>0</v>
      </c>
      <c r="J70" s="290">
        <f t="shared" si="11"/>
        <v>0</v>
      </c>
      <c r="K70" s="509"/>
      <c r="L70" s="511"/>
      <c r="M70" s="20"/>
      <c r="N70" s="20"/>
      <c r="O70" s="20"/>
    </row>
    <row r="71" spans="1:15" s="8" customFormat="1" ht="212.25" customHeight="1" x14ac:dyDescent="0.5">
      <c r="A71" s="459">
        <v>8</v>
      </c>
      <c r="B71" s="503" t="s">
        <v>37</v>
      </c>
      <c r="C71" s="504">
        <v>13</v>
      </c>
      <c r="D71" s="244" t="s">
        <v>17</v>
      </c>
      <c r="E71" s="276">
        <v>2128224.3588700001</v>
      </c>
      <c r="F71" s="276">
        <v>1766.3950199999999</v>
      </c>
      <c r="G71" s="276">
        <v>8467.6356000000014</v>
      </c>
      <c r="H71" s="276">
        <f>G71-F71</f>
        <v>6701.2405800000015</v>
      </c>
      <c r="I71" s="276">
        <f t="shared" si="13"/>
        <v>479.37383790857842</v>
      </c>
      <c r="J71" s="276">
        <f t="shared" si="11"/>
        <v>0.39787325827320053</v>
      </c>
      <c r="K71" s="493">
        <v>6</v>
      </c>
      <c r="L71" s="507" t="s">
        <v>63</v>
      </c>
      <c r="M71" s="20"/>
      <c r="N71" s="20"/>
      <c r="O71" s="20"/>
    </row>
    <row r="72" spans="1:15" s="8" customFormat="1" ht="174" customHeight="1" x14ac:dyDescent="0.5">
      <c r="A72" s="459"/>
      <c r="B72" s="503"/>
      <c r="C72" s="504"/>
      <c r="D72" s="248" t="s">
        <v>18</v>
      </c>
      <c r="E72" s="305">
        <v>13359.4</v>
      </c>
      <c r="F72" s="306">
        <v>0</v>
      </c>
      <c r="G72" s="306">
        <v>0</v>
      </c>
      <c r="H72" s="307">
        <v>0</v>
      </c>
      <c r="I72" s="290">
        <f t="shared" si="13"/>
        <v>0</v>
      </c>
      <c r="J72" s="290">
        <f t="shared" si="11"/>
        <v>0</v>
      </c>
      <c r="K72" s="493"/>
      <c r="L72" s="508"/>
      <c r="M72" s="20"/>
      <c r="N72" s="20"/>
      <c r="O72" s="20"/>
    </row>
    <row r="73" spans="1:15" s="8" customFormat="1" ht="177.75" customHeight="1" x14ac:dyDescent="0.5">
      <c r="A73" s="459"/>
      <c r="B73" s="503"/>
      <c r="C73" s="504"/>
      <c r="D73" s="248" t="s">
        <v>19</v>
      </c>
      <c r="E73" s="305">
        <v>822000.39999999991</v>
      </c>
      <c r="F73" s="306">
        <v>883.67211780000002</v>
      </c>
      <c r="G73" s="306">
        <v>4831.8100000000004</v>
      </c>
      <c r="H73" s="307">
        <v>0</v>
      </c>
      <c r="I73" s="290">
        <f t="shared" si="13"/>
        <v>546.78764925041742</v>
      </c>
      <c r="J73" s="290">
        <f t="shared" si="11"/>
        <v>0.58781114948362567</v>
      </c>
      <c r="K73" s="493"/>
      <c r="L73" s="508"/>
      <c r="M73" s="20"/>
      <c r="N73" s="20"/>
      <c r="O73" s="20"/>
    </row>
    <row r="74" spans="1:15" s="8" customFormat="1" ht="195" customHeight="1" x14ac:dyDescent="0.5">
      <c r="A74" s="459"/>
      <c r="B74" s="503"/>
      <c r="C74" s="504"/>
      <c r="D74" s="248" t="s">
        <v>20</v>
      </c>
      <c r="E74" s="308">
        <v>119809.82802</v>
      </c>
      <c r="F74" s="306">
        <v>882.72290220000002</v>
      </c>
      <c r="G74" s="306">
        <v>3635.8256000000001</v>
      </c>
      <c r="H74" s="307">
        <v>0</v>
      </c>
      <c r="I74" s="290">
        <f t="shared" si="13"/>
        <v>411.88753468823273</v>
      </c>
      <c r="J74" s="290">
        <f t="shared" si="11"/>
        <v>3.0346639003547082</v>
      </c>
      <c r="K74" s="493"/>
      <c r="L74" s="508"/>
      <c r="M74" s="20"/>
      <c r="N74" s="20"/>
      <c r="O74" s="20"/>
    </row>
    <row r="75" spans="1:15" s="8" customFormat="1" ht="248.25" customHeight="1" x14ac:dyDescent="0.5">
      <c r="A75" s="459"/>
      <c r="B75" s="503"/>
      <c r="C75" s="504"/>
      <c r="D75" s="252" t="s">
        <v>21</v>
      </c>
      <c r="E75" s="309">
        <v>0</v>
      </c>
      <c r="F75" s="309">
        <v>0</v>
      </c>
      <c r="G75" s="309">
        <v>0</v>
      </c>
      <c r="H75" s="307">
        <v>0</v>
      </c>
      <c r="I75" s="290">
        <f t="shared" si="13"/>
        <v>0</v>
      </c>
      <c r="J75" s="290">
        <f t="shared" si="11"/>
        <v>0</v>
      </c>
      <c r="K75" s="493"/>
      <c r="L75" s="508"/>
      <c r="M75" s="20"/>
      <c r="N75" s="20"/>
      <c r="O75" s="20"/>
    </row>
    <row r="76" spans="1:15" s="8" customFormat="1" ht="168.75" customHeight="1" x14ac:dyDescent="0.5">
      <c r="A76" s="459"/>
      <c r="B76" s="503"/>
      <c r="C76" s="504"/>
      <c r="D76" s="252" t="s">
        <v>22</v>
      </c>
      <c r="E76" s="309">
        <v>0</v>
      </c>
      <c r="F76" s="309">
        <v>0</v>
      </c>
      <c r="G76" s="309">
        <v>0</v>
      </c>
      <c r="H76" s="307">
        <v>0</v>
      </c>
      <c r="I76" s="290">
        <f t="shared" si="13"/>
        <v>0</v>
      </c>
      <c r="J76" s="290">
        <f t="shared" si="11"/>
        <v>0</v>
      </c>
      <c r="K76" s="493"/>
      <c r="L76" s="508"/>
      <c r="M76" s="20"/>
      <c r="N76" s="20"/>
      <c r="O76" s="20"/>
    </row>
    <row r="77" spans="1:15" s="8" customFormat="1" ht="155.25" customHeight="1" x14ac:dyDescent="0.5">
      <c r="A77" s="459"/>
      <c r="B77" s="503"/>
      <c r="C77" s="504"/>
      <c r="D77" s="253" t="s">
        <v>23</v>
      </c>
      <c r="E77" s="309">
        <v>1173054.7308500002</v>
      </c>
      <c r="F77" s="309">
        <v>0</v>
      </c>
      <c r="G77" s="309">
        <v>0</v>
      </c>
      <c r="H77" s="307">
        <v>0</v>
      </c>
      <c r="I77" s="290">
        <f t="shared" si="13"/>
        <v>0</v>
      </c>
      <c r="J77" s="290">
        <f t="shared" si="11"/>
        <v>0</v>
      </c>
      <c r="K77" s="493"/>
      <c r="L77" s="508"/>
      <c r="M77" s="20"/>
      <c r="N77" s="20"/>
      <c r="O77" s="20"/>
    </row>
    <row r="78" spans="1:15" s="8" customFormat="1" ht="133.5" customHeight="1" x14ac:dyDescent="0.5">
      <c r="A78" s="459"/>
      <c r="B78" s="503"/>
      <c r="C78" s="504"/>
      <c r="D78" s="255" t="s">
        <v>24</v>
      </c>
      <c r="E78" s="307">
        <v>0</v>
      </c>
      <c r="F78" s="307">
        <v>0</v>
      </c>
      <c r="G78" s="307">
        <v>0</v>
      </c>
      <c r="H78" s="310">
        <v>0</v>
      </c>
      <c r="I78" s="290">
        <v>0</v>
      </c>
      <c r="J78" s="290">
        <f t="shared" si="11"/>
        <v>0</v>
      </c>
      <c r="K78" s="493"/>
      <c r="L78" s="508"/>
      <c r="M78" s="20"/>
      <c r="N78" s="20"/>
      <c r="O78" s="20"/>
    </row>
    <row r="79" spans="1:15" s="8" customFormat="1" ht="181.5" customHeight="1" x14ac:dyDescent="0.5">
      <c r="A79" s="459">
        <v>9</v>
      </c>
      <c r="B79" s="503" t="s">
        <v>38</v>
      </c>
      <c r="C79" s="504">
        <v>15</v>
      </c>
      <c r="D79" s="244" t="s">
        <v>17</v>
      </c>
      <c r="E79" s="276">
        <f>E80+E81+E82+E83+E85</f>
        <v>481562.08711000002</v>
      </c>
      <c r="F79" s="276">
        <f>F80+F81+F82+F83+F85</f>
        <v>37557.003500000006</v>
      </c>
      <c r="G79" s="276">
        <f>G80+G81+G82+G83+G85</f>
        <v>42168.284770000006</v>
      </c>
      <c r="H79" s="277">
        <f t="shared" ref="H79:H84" si="14">G79-F79</f>
        <v>4611.2812699999995</v>
      </c>
      <c r="I79" s="276">
        <f>IF(G79=0,0,G79/F79*100)</f>
        <v>112.2780862163298</v>
      </c>
      <c r="J79" s="276">
        <f t="shared" si="11"/>
        <v>8.7565624243936355</v>
      </c>
      <c r="K79" s="462">
        <v>14</v>
      </c>
      <c r="L79" s="507" t="s">
        <v>39</v>
      </c>
      <c r="M79" s="20"/>
      <c r="N79" s="20"/>
      <c r="O79" s="20"/>
    </row>
    <row r="80" spans="1:15" s="8" customFormat="1" ht="155.25" customHeight="1" x14ac:dyDescent="0.5">
      <c r="A80" s="459"/>
      <c r="B80" s="503"/>
      <c r="C80" s="504"/>
      <c r="D80" s="248" t="s">
        <v>18</v>
      </c>
      <c r="E80" s="311">
        <v>2253.4</v>
      </c>
      <c r="F80" s="312">
        <v>0</v>
      </c>
      <c r="G80" s="312">
        <v>0</v>
      </c>
      <c r="H80" s="289">
        <f t="shared" si="14"/>
        <v>0</v>
      </c>
      <c r="I80" s="290">
        <f>IF(G80=0,0,G80/F80*100)</f>
        <v>0</v>
      </c>
      <c r="J80" s="290">
        <f t="shared" si="11"/>
        <v>0</v>
      </c>
      <c r="K80" s="462"/>
      <c r="L80" s="508"/>
      <c r="M80" s="21"/>
      <c r="N80" s="20"/>
      <c r="O80" s="20"/>
    </row>
    <row r="81" spans="1:15" s="8" customFormat="1" ht="173.25" customHeight="1" x14ac:dyDescent="0.5">
      <c r="A81" s="459"/>
      <c r="B81" s="503"/>
      <c r="C81" s="504"/>
      <c r="D81" s="248" t="s">
        <v>19</v>
      </c>
      <c r="E81" s="311">
        <v>17968.400000000001</v>
      </c>
      <c r="F81" s="312">
        <v>0</v>
      </c>
      <c r="G81" s="312">
        <v>0</v>
      </c>
      <c r="H81" s="291">
        <f t="shared" si="14"/>
        <v>0</v>
      </c>
      <c r="I81" s="290">
        <f>IF(G81=0,0,G81/F81*100)</f>
        <v>0</v>
      </c>
      <c r="J81" s="290">
        <f t="shared" si="11"/>
        <v>0</v>
      </c>
      <c r="K81" s="462"/>
      <c r="L81" s="508"/>
      <c r="M81" s="20"/>
      <c r="N81" s="20"/>
      <c r="O81" s="20"/>
    </row>
    <row r="82" spans="1:15" s="8" customFormat="1" ht="173.25" customHeight="1" x14ac:dyDescent="0.5">
      <c r="A82" s="459"/>
      <c r="B82" s="503"/>
      <c r="C82" s="504"/>
      <c r="D82" s="248" t="s">
        <v>20</v>
      </c>
      <c r="E82" s="311">
        <v>192691.12562999999</v>
      </c>
      <c r="F82" s="311">
        <v>37557.003500000006</v>
      </c>
      <c r="G82" s="311">
        <v>42168.284770000006</v>
      </c>
      <c r="H82" s="291">
        <f t="shared" si="14"/>
        <v>4611.2812699999995</v>
      </c>
      <c r="I82" s="290">
        <f>IF(G82=0,0,G82/F82*100)</f>
        <v>112.2780862163298</v>
      </c>
      <c r="J82" s="290">
        <f t="shared" si="11"/>
        <v>21.883874844849029</v>
      </c>
      <c r="K82" s="462"/>
      <c r="L82" s="508"/>
      <c r="M82" s="20"/>
      <c r="N82" s="20"/>
      <c r="O82" s="20"/>
    </row>
    <row r="83" spans="1:15" s="8" customFormat="1" ht="207.75" customHeight="1" x14ac:dyDescent="0.5">
      <c r="A83" s="459"/>
      <c r="B83" s="503"/>
      <c r="C83" s="504"/>
      <c r="D83" s="252" t="s">
        <v>21</v>
      </c>
      <c r="E83" s="311">
        <v>0</v>
      </c>
      <c r="F83" s="312">
        <v>0</v>
      </c>
      <c r="G83" s="312">
        <v>0</v>
      </c>
      <c r="H83" s="289">
        <f t="shared" si="14"/>
        <v>0</v>
      </c>
      <c r="I83" s="290">
        <f>IF(G83=0,0,G83/F83*100)</f>
        <v>0</v>
      </c>
      <c r="J83" s="290">
        <f t="shared" si="11"/>
        <v>0</v>
      </c>
      <c r="K83" s="462"/>
      <c r="L83" s="508"/>
      <c r="M83" s="20"/>
      <c r="N83" s="20"/>
      <c r="O83" s="20"/>
    </row>
    <row r="84" spans="1:15" s="8" customFormat="1" ht="188.25" customHeight="1" x14ac:dyDescent="0.5">
      <c r="A84" s="459"/>
      <c r="B84" s="503"/>
      <c r="C84" s="504"/>
      <c r="D84" s="252" t="s">
        <v>22</v>
      </c>
      <c r="E84" s="311">
        <v>19734.301579999999</v>
      </c>
      <c r="F84" s="312">
        <v>0</v>
      </c>
      <c r="G84" s="312">
        <v>10</v>
      </c>
      <c r="H84" s="289">
        <f t="shared" si="14"/>
        <v>10</v>
      </c>
      <c r="I84" s="290">
        <v>0</v>
      </c>
      <c r="J84" s="290">
        <f t="shared" si="11"/>
        <v>5.0673189316892971E-2</v>
      </c>
      <c r="K84" s="462"/>
      <c r="L84" s="508"/>
      <c r="M84" s="20"/>
      <c r="N84" s="20"/>
      <c r="O84" s="20"/>
    </row>
    <row r="85" spans="1:15" s="8" customFormat="1" ht="186.75" customHeight="1" x14ac:dyDescent="0.5">
      <c r="A85" s="459"/>
      <c r="B85" s="503"/>
      <c r="C85" s="504"/>
      <c r="D85" s="253" t="s">
        <v>23</v>
      </c>
      <c r="E85" s="311">
        <v>268649.16148000001</v>
      </c>
      <c r="F85" s="312">
        <v>0</v>
      </c>
      <c r="G85" s="312">
        <v>0</v>
      </c>
      <c r="H85" s="292">
        <v>0</v>
      </c>
      <c r="I85" s="290">
        <f>IF(G85=0,0,G85/F85*100)</f>
        <v>0</v>
      </c>
      <c r="J85" s="290">
        <f t="shared" si="11"/>
        <v>0</v>
      </c>
      <c r="K85" s="462"/>
      <c r="L85" s="508"/>
      <c r="M85" s="20"/>
      <c r="N85" s="20"/>
      <c r="O85" s="20"/>
    </row>
    <row r="86" spans="1:15" s="8" customFormat="1" ht="133.5" customHeight="1" x14ac:dyDescent="0.5">
      <c r="A86" s="459"/>
      <c r="B86" s="503"/>
      <c r="C86" s="504"/>
      <c r="D86" s="255" t="s">
        <v>24</v>
      </c>
      <c r="E86" s="287">
        <v>0</v>
      </c>
      <c r="F86" s="287">
        <v>0</v>
      </c>
      <c r="G86" s="287" t="s">
        <v>78</v>
      </c>
      <c r="H86" s="292">
        <v>0</v>
      </c>
      <c r="I86" s="290">
        <v>0</v>
      </c>
      <c r="J86" s="290">
        <v>0</v>
      </c>
      <c r="K86" s="462"/>
      <c r="L86" s="508"/>
      <c r="M86" s="20"/>
      <c r="N86" s="20"/>
      <c r="O86" s="20"/>
    </row>
    <row r="87" spans="1:15" s="8" customFormat="1" ht="186" customHeight="1" x14ac:dyDescent="0.5">
      <c r="A87" s="459">
        <v>10</v>
      </c>
      <c r="B87" s="512" t="s">
        <v>40</v>
      </c>
      <c r="C87" s="513">
        <v>4</v>
      </c>
      <c r="D87" s="244" t="s">
        <v>17</v>
      </c>
      <c r="E87" s="276">
        <f>E88+E89+E90+E93+E91</f>
        <v>2109.6000000000004</v>
      </c>
      <c r="F87" s="276">
        <f>F88+F89+F90+F93+F91</f>
        <v>428.56</v>
      </c>
      <c r="G87" s="276">
        <f>G88+G89+G90+G93+G91</f>
        <v>404.99142999999998</v>
      </c>
      <c r="H87" s="302">
        <f t="shared" ref="H87:H98" si="15">G87-F87</f>
        <v>-23.568570000000022</v>
      </c>
      <c r="I87" s="276">
        <f>IF(G87=0,0,G87/F87*100)</f>
        <v>94.500520347209246</v>
      </c>
      <c r="J87" s="276">
        <f t="shared" ref="J87:J113" si="16">IF(G87=0,0,G87/E87*100)</f>
        <v>19.197545980280616</v>
      </c>
      <c r="K87" s="462">
        <v>5</v>
      </c>
      <c r="L87" s="507" t="s">
        <v>41</v>
      </c>
      <c r="M87" s="20"/>
      <c r="N87" s="20"/>
      <c r="O87" s="20"/>
    </row>
    <row r="88" spans="1:15" s="8" customFormat="1" ht="194.25" customHeight="1" x14ac:dyDescent="0.5">
      <c r="A88" s="459"/>
      <c r="B88" s="512"/>
      <c r="C88" s="513"/>
      <c r="D88" s="248" t="s">
        <v>18</v>
      </c>
      <c r="E88" s="288">
        <v>3.4</v>
      </c>
      <c r="F88" s="288">
        <v>2.15</v>
      </c>
      <c r="G88" s="288">
        <v>1.881</v>
      </c>
      <c r="H88" s="313">
        <f t="shared" si="15"/>
        <v>-0.26899999999999991</v>
      </c>
      <c r="I88" s="290">
        <f>IF(G88=0,0,G88/F88*100)</f>
        <v>87.488372093023258</v>
      </c>
      <c r="J88" s="290">
        <f t="shared" si="16"/>
        <v>55.323529411764703</v>
      </c>
      <c r="K88" s="462"/>
      <c r="L88" s="508"/>
      <c r="M88" s="20"/>
      <c r="N88" s="20"/>
      <c r="O88" s="20"/>
    </row>
    <row r="89" spans="1:15" s="8" customFormat="1" ht="194.25" customHeight="1" x14ac:dyDescent="0.5">
      <c r="A89" s="459"/>
      <c r="B89" s="512"/>
      <c r="C89" s="513"/>
      <c r="D89" s="248" t="s">
        <v>19</v>
      </c>
      <c r="E89" s="288">
        <v>1816.2</v>
      </c>
      <c r="F89" s="288">
        <v>366.41</v>
      </c>
      <c r="G89" s="288">
        <v>343.11043000000001</v>
      </c>
      <c r="H89" s="289">
        <f t="shared" si="15"/>
        <v>-23.299570000000017</v>
      </c>
      <c r="I89" s="290">
        <f>IF(G89=0,0,G89/F89*100)</f>
        <v>93.641120602603635</v>
      </c>
      <c r="J89" s="290">
        <f t="shared" si="16"/>
        <v>18.891665565466358</v>
      </c>
      <c r="K89" s="462"/>
      <c r="L89" s="508"/>
      <c r="M89" s="20"/>
      <c r="N89" s="20"/>
      <c r="O89" s="20"/>
    </row>
    <row r="90" spans="1:15" s="8" customFormat="1" ht="159" customHeight="1" x14ac:dyDescent="0.5">
      <c r="A90" s="459"/>
      <c r="B90" s="512"/>
      <c r="C90" s="513"/>
      <c r="D90" s="248" t="s">
        <v>20</v>
      </c>
      <c r="E90" s="288">
        <v>290</v>
      </c>
      <c r="F90" s="288">
        <v>60</v>
      </c>
      <c r="G90" s="288">
        <v>60</v>
      </c>
      <c r="H90" s="289">
        <f t="shared" si="15"/>
        <v>0</v>
      </c>
      <c r="I90" s="290">
        <f>IF(G90=0,0,G90/F90*100)</f>
        <v>100</v>
      </c>
      <c r="J90" s="290">
        <f t="shared" si="16"/>
        <v>20.689655172413794</v>
      </c>
      <c r="K90" s="462"/>
      <c r="L90" s="508"/>
      <c r="M90" s="20"/>
      <c r="N90" s="20"/>
      <c r="O90" s="20"/>
    </row>
    <row r="91" spans="1:15" s="8" customFormat="1" ht="228.75" customHeight="1" x14ac:dyDescent="0.5">
      <c r="A91" s="459"/>
      <c r="B91" s="512"/>
      <c r="C91" s="513"/>
      <c r="D91" s="252" t="s">
        <v>21</v>
      </c>
      <c r="E91" s="288">
        <v>0</v>
      </c>
      <c r="F91" s="288">
        <v>0</v>
      </c>
      <c r="G91" s="288">
        <v>0</v>
      </c>
      <c r="H91" s="289">
        <f t="shared" si="15"/>
        <v>0</v>
      </c>
      <c r="I91" s="290">
        <f>IF(G91=0,0,G91/F91*100)</f>
        <v>0</v>
      </c>
      <c r="J91" s="290">
        <f t="shared" si="16"/>
        <v>0</v>
      </c>
      <c r="K91" s="462"/>
      <c r="L91" s="508"/>
      <c r="M91" s="20"/>
      <c r="N91" s="20"/>
      <c r="O91" s="20"/>
    </row>
    <row r="92" spans="1:15" s="8" customFormat="1" ht="232.5" customHeight="1" x14ac:dyDescent="0.5">
      <c r="A92" s="459"/>
      <c r="B92" s="512"/>
      <c r="C92" s="513"/>
      <c r="D92" s="252" t="s">
        <v>22</v>
      </c>
      <c r="E92" s="288">
        <v>74.900000000000006</v>
      </c>
      <c r="F92" s="288">
        <v>0</v>
      </c>
      <c r="G92" s="288">
        <v>0</v>
      </c>
      <c r="H92" s="289">
        <f t="shared" si="15"/>
        <v>0</v>
      </c>
      <c r="I92" s="290">
        <v>0</v>
      </c>
      <c r="J92" s="290">
        <f t="shared" si="16"/>
        <v>0</v>
      </c>
      <c r="K92" s="462"/>
      <c r="L92" s="508"/>
      <c r="M92" s="20"/>
      <c r="N92" s="20"/>
      <c r="O92" s="20"/>
    </row>
    <row r="93" spans="1:15" s="8" customFormat="1" ht="128.25" customHeight="1" x14ac:dyDescent="0.5">
      <c r="A93" s="459"/>
      <c r="B93" s="512"/>
      <c r="C93" s="513"/>
      <c r="D93" s="253" t="s">
        <v>23</v>
      </c>
      <c r="E93" s="310">
        <v>0</v>
      </c>
      <c r="F93" s="284">
        <v>0</v>
      </c>
      <c r="G93" s="284">
        <v>0</v>
      </c>
      <c r="H93" s="289">
        <f t="shared" si="15"/>
        <v>0</v>
      </c>
      <c r="I93" s="290">
        <f t="shared" ref="I93:I128" si="17">IF(G93=0,0,G93/F93*100)</f>
        <v>0</v>
      </c>
      <c r="J93" s="290">
        <f t="shared" si="16"/>
        <v>0</v>
      </c>
      <c r="K93" s="462"/>
      <c r="L93" s="508"/>
      <c r="M93" s="20"/>
      <c r="N93" s="20"/>
      <c r="O93" s="20"/>
    </row>
    <row r="94" spans="1:15" s="8" customFormat="1" ht="128.25" customHeight="1" x14ac:dyDescent="0.5">
      <c r="A94" s="459"/>
      <c r="B94" s="512"/>
      <c r="C94" s="513"/>
      <c r="D94" s="255" t="s">
        <v>24</v>
      </c>
      <c r="E94" s="284">
        <v>0</v>
      </c>
      <c r="F94" s="284">
        <v>0</v>
      </c>
      <c r="G94" s="284">
        <v>0</v>
      </c>
      <c r="H94" s="292">
        <f t="shared" si="15"/>
        <v>0</v>
      </c>
      <c r="I94" s="290">
        <f t="shared" si="17"/>
        <v>0</v>
      </c>
      <c r="J94" s="290">
        <f t="shared" si="16"/>
        <v>0</v>
      </c>
      <c r="K94" s="462"/>
      <c r="L94" s="508"/>
      <c r="M94" s="20"/>
      <c r="N94" s="20"/>
      <c r="O94" s="20"/>
    </row>
    <row r="95" spans="1:15" s="8" customFormat="1" ht="177.75" customHeight="1" x14ac:dyDescent="0.5">
      <c r="A95" s="459">
        <v>11</v>
      </c>
      <c r="B95" s="512" t="s">
        <v>42</v>
      </c>
      <c r="C95" s="513">
        <v>6</v>
      </c>
      <c r="D95" s="244" t="s">
        <v>17</v>
      </c>
      <c r="E95" s="276">
        <f>E96+E97+E98+E101+E99</f>
        <v>44279.716599999992</v>
      </c>
      <c r="F95" s="276">
        <f t="shared" ref="F95" si="18">F96+F97+F98+F101+F99</f>
        <v>7044.5</v>
      </c>
      <c r="G95" s="276">
        <f>G96+G97+G98+G101+G99</f>
        <v>6551.2299799999992</v>
      </c>
      <c r="H95" s="302">
        <f t="shared" si="15"/>
        <v>-493.27002000000084</v>
      </c>
      <c r="I95" s="276">
        <f t="shared" si="17"/>
        <v>92.997799417985647</v>
      </c>
      <c r="J95" s="276">
        <f t="shared" si="16"/>
        <v>14.795103679593108</v>
      </c>
      <c r="K95" s="462">
        <v>6</v>
      </c>
      <c r="L95" s="474" t="s">
        <v>69</v>
      </c>
      <c r="M95" s="20"/>
      <c r="N95" s="20"/>
      <c r="O95" s="20"/>
    </row>
    <row r="96" spans="1:15" s="8" customFormat="1" ht="163.5" customHeight="1" x14ac:dyDescent="0.5">
      <c r="A96" s="459"/>
      <c r="B96" s="512"/>
      <c r="C96" s="513"/>
      <c r="D96" s="248" t="s">
        <v>18</v>
      </c>
      <c r="E96" s="287">
        <v>0</v>
      </c>
      <c r="F96" s="287">
        <v>0</v>
      </c>
      <c r="G96" s="287">
        <v>0</v>
      </c>
      <c r="H96" s="292">
        <f t="shared" si="15"/>
        <v>0</v>
      </c>
      <c r="I96" s="290">
        <f t="shared" si="17"/>
        <v>0</v>
      </c>
      <c r="J96" s="290">
        <f t="shared" si="16"/>
        <v>0</v>
      </c>
      <c r="K96" s="462"/>
      <c r="L96" s="474"/>
      <c r="M96" s="20"/>
      <c r="N96" s="20"/>
      <c r="O96" s="20"/>
    </row>
    <row r="97" spans="1:15" s="8" customFormat="1" ht="154.5" customHeight="1" x14ac:dyDescent="0.5">
      <c r="A97" s="459"/>
      <c r="B97" s="512"/>
      <c r="C97" s="513"/>
      <c r="D97" s="248" t="s">
        <v>19</v>
      </c>
      <c r="E97" s="314">
        <v>0</v>
      </c>
      <c r="F97" s="315">
        <v>0</v>
      </c>
      <c r="G97" s="287">
        <v>0</v>
      </c>
      <c r="H97" s="289">
        <f t="shared" si="15"/>
        <v>0</v>
      </c>
      <c r="I97" s="290">
        <f t="shared" si="17"/>
        <v>0</v>
      </c>
      <c r="J97" s="290">
        <f t="shared" si="16"/>
        <v>0</v>
      </c>
      <c r="K97" s="462"/>
      <c r="L97" s="474"/>
      <c r="M97" s="20"/>
      <c r="N97" s="20"/>
      <c r="O97" s="20"/>
    </row>
    <row r="98" spans="1:15" s="8" customFormat="1" ht="172.5" customHeight="1" x14ac:dyDescent="0.5">
      <c r="A98" s="459"/>
      <c r="B98" s="512"/>
      <c r="C98" s="513"/>
      <c r="D98" s="248" t="s">
        <v>20</v>
      </c>
      <c r="E98" s="316">
        <v>30779.716599999992</v>
      </c>
      <c r="F98" s="316">
        <v>7044.5</v>
      </c>
      <c r="G98" s="316">
        <v>6551.2299799999992</v>
      </c>
      <c r="H98" s="289">
        <f t="shared" si="15"/>
        <v>-493.27002000000084</v>
      </c>
      <c r="I98" s="290">
        <f t="shared" si="17"/>
        <v>92.997799417985647</v>
      </c>
      <c r="J98" s="290">
        <f t="shared" si="16"/>
        <v>21.284243988133408</v>
      </c>
      <c r="K98" s="462"/>
      <c r="L98" s="474"/>
      <c r="M98" s="20"/>
      <c r="N98" s="20"/>
      <c r="O98" s="20"/>
    </row>
    <row r="99" spans="1:15" s="8" customFormat="1" ht="249.75" customHeight="1" x14ac:dyDescent="0.5">
      <c r="A99" s="459"/>
      <c r="B99" s="512"/>
      <c r="C99" s="513"/>
      <c r="D99" s="252" t="s">
        <v>21</v>
      </c>
      <c r="E99" s="316">
        <v>0</v>
      </c>
      <c r="F99" s="316">
        <v>0</v>
      </c>
      <c r="G99" s="316">
        <v>0</v>
      </c>
      <c r="H99" s="296">
        <v>0</v>
      </c>
      <c r="I99" s="290">
        <f t="shared" si="17"/>
        <v>0</v>
      </c>
      <c r="J99" s="290">
        <f t="shared" si="16"/>
        <v>0</v>
      </c>
      <c r="K99" s="462"/>
      <c r="L99" s="474"/>
      <c r="M99" s="20"/>
      <c r="N99" s="20"/>
      <c r="O99" s="20"/>
    </row>
    <row r="100" spans="1:15" s="8" customFormat="1" ht="173.25" customHeight="1" x14ac:dyDescent="0.5">
      <c r="A100" s="459"/>
      <c r="B100" s="512"/>
      <c r="C100" s="513"/>
      <c r="D100" s="252" t="s">
        <v>22</v>
      </c>
      <c r="E100" s="316">
        <v>0</v>
      </c>
      <c r="F100" s="316">
        <v>0</v>
      </c>
      <c r="G100" s="316">
        <v>0</v>
      </c>
      <c r="H100" s="296">
        <f>G100-F100</f>
        <v>0</v>
      </c>
      <c r="I100" s="290">
        <f t="shared" si="17"/>
        <v>0</v>
      </c>
      <c r="J100" s="290">
        <f t="shared" si="16"/>
        <v>0</v>
      </c>
      <c r="K100" s="462"/>
      <c r="L100" s="474"/>
      <c r="M100" s="20"/>
      <c r="N100" s="20"/>
      <c r="O100" s="20"/>
    </row>
    <row r="101" spans="1:15" s="8" customFormat="1" ht="143.25" customHeight="1" x14ac:dyDescent="0.5">
      <c r="A101" s="459"/>
      <c r="B101" s="512"/>
      <c r="C101" s="513"/>
      <c r="D101" s="253" t="s">
        <v>23</v>
      </c>
      <c r="E101" s="316">
        <v>13500</v>
      </c>
      <c r="F101" s="316">
        <v>0</v>
      </c>
      <c r="G101" s="316">
        <v>0</v>
      </c>
      <c r="H101" s="289">
        <f>G101-F101</f>
        <v>0</v>
      </c>
      <c r="I101" s="290">
        <f t="shared" si="17"/>
        <v>0</v>
      </c>
      <c r="J101" s="290">
        <f t="shared" si="16"/>
        <v>0</v>
      </c>
      <c r="K101" s="462"/>
      <c r="L101" s="474"/>
      <c r="M101" s="20"/>
      <c r="N101" s="20"/>
      <c r="O101" s="20"/>
    </row>
    <row r="102" spans="1:15" s="8" customFormat="1" ht="177" customHeight="1" x14ac:dyDescent="0.5">
      <c r="A102" s="459"/>
      <c r="B102" s="512"/>
      <c r="C102" s="513"/>
      <c r="D102" s="255" t="s">
        <v>24</v>
      </c>
      <c r="E102" s="316">
        <v>13000</v>
      </c>
      <c r="F102" s="316">
        <v>0</v>
      </c>
      <c r="G102" s="316">
        <v>0</v>
      </c>
      <c r="H102" s="296">
        <v>0</v>
      </c>
      <c r="I102" s="290">
        <f t="shared" si="17"/>
        <v>0</v>
      </c>
      <c r="J102" s="290">
        <f t="shared" si="16"/>
        <v>0</v>
      </c>
      <c r="K102" s="462"/>
      <c r="L102" s="474"/>
      <c r="M102" s="20"/>
      <c r="N102" s="20"/>
      <c r="O102" s="20"/>
    </row>
    <row r="103" spans="1:15" s="8" customFormat="1" ht="197.25" customHeight="1" x14ac:dyDescent="0.5">
      <c r="A103" s="459">
        <v>12</v>
      </c>
      <c r="B103" s="503" t="s">
        <v>58</v>
      </c>
      <c r="C103" s="504">
        <v>4</v>
      </c>
      <c r="D103" s="244" t="s">
        <v>17</v>
      </c>
      <c r="E103" s="317">
        <f>E104+E105+E106+E109+E107</f>
        <v>984787.33287999989</v>
      </c>
      <c r="F103" s="317">
        <f>F104+F105+F106+F109+F107</f>
        <v>17120.20952</v>
      </c>
      <c r="G103" s="317">
        <f>G104+G105+G106+G109+G107</f>
        <v>16550.16346</v>
      </c>
      <c r="H103" s="317">
        <f t="shared" ref="H103:H112" si="19">G103-F103</f>
        <v>-570.04606000000058</v>
      </c>
      <c r="I103" s="317">
        <f t="shared" si="17"/>
        <v>96.670332455136915</v>
      </c>
      <c r="J103" s="317">
        <f t="shared" si="16"/>
        <v>1.6805824879569915</v>
      </c>
      <c r="K103" s="462">
        <v>7</v>
      </c>
      <c r="L103" s="510" t="s">
        <v>36</v>
      </c>
      <c r="M103" s="20"/>
      <c r="N103" s="20"/>
      <c r="O103" s="20"/>
    </row>
    <row r="104" spans="1:15" s="8" customFormat="1" ht="130.5" customHeight="1" x14ac:dyDescent="0.5">
      <c r="A104" s="459"/>
      <c r="B104" s="503"/>
      <c r="C104" s="504"/>
      <c r="D104" s="248" t="s">
        <v>18</v>
      </c>
      <c r="E104" s="318">
        <v>0</v>
      </c>
      <c r="F104" s="318">
        <v>0</v>
      </c>
      <c r="G104" s="318">
        <v>0</v>
      </c>
      <c r="H104" s="319">
        <f t="shared" si="19"/>
        <v>0</v>
      </c>
      <c r="I104" s="320">
        <f t="shared" si="17"/>
        <v>0</v>
      </c>
      <c r="J104" s="320">
        <f t="shared" si="16"/>
        <v>0</v>
      </c>
      <c r="K104" s="462"/>
      <c r="L104" s="511"/>
      <c r="M104" s="20"/>
      <c r="N104" s="20"/>
      <c r="O104" s="20"/>
    </row>
    <row r="105" spans="1:15" s="8" customFormat="1" ht="183.75" customHeight="1" x14ac:dyDescent="0.5">
      <c r="A105" s="459"/>
      <c r="B105" s="503"/>
      <c r="C105" s="504"/>
      <c r="D105" s="248" t="s">
        <v>19</v>
      </c>
      <c r="E105" s="303">
        <v>259454.4</v>
      </c>
      <c r="F105" s="303">
        <v>36</v>
      </c>
      <c r="G105" s="303">
        <v>36</v>
      </c>
      <c r="H105" s="321">
        <f t="shared" si="19"/>
        <v>0</v>
      </c>
      <c r="I105" s="320">
        <f t="shared" si="17"/>
        <v>100</v>
      </c>
      <c r="J105" s="320">
        <f t="shared" si="16"/>
        <v>1.3875270567776071E-2</v>
      </c>
      <c r="K105" s="462"/>
      <c r="L105" s="511"/>
      <c r="M105" s="20"/>
      <c r="N105" s="20"/>
      <c r="O105" s="20"/>
    </row>
    <row r="106" spans="1:15" s="8" customFormat="1" ht="165.75" customHeight="1" x14ac:dyDescent="0.5">
      <c r="A106" s="459"/>
      <c r="B106" s="503"/>
      <c r="C106" s="504"/>
      <c r="D106" s="248" t="s">
        <v>20</v>
      </c>
      <c r="E106" s="303">
        <v>157827.07451999999</v>
      </c>
      <c r="F106" s="303">
        <v>17084.20952</v>
      </c>
      <c r="G106" s="303">
        <v>16514.16346</v>
      </c>
      <c r="H106" s="321">
        <f t="shared" si="19"/>
        <v>-570.04606000000058</v>
      </c>
      <c r="I106" s="320">
        <f t="shared" si="17"/>
        <v>96.663316149730761</v>
      </c>
      <c r="J106" s="320">
        <f t="shared" si="16"/>
        <v>10.463454074799637</v>
      </c>
      <c r="K106" s="462"/>
      <c r="L106" s="511"/>
      <c r="M106" s="20"/>
      <c r="N106" s="20"/>
      <c r="O106" s="20"/>
    </row>
    <row r="107" spans="1:15" s="8" customFormat="1" ht="234.75" customHeight="1" x14ac:dyDescent="0.5">
      <c r="A107" s="459"/>
      <c r="B107" s="503"/>
      <c r="C107" s="504"/>
      <c r="D107" s="252" t="s">
        <v>21</v>
      </c>
      <c r="E107" s="303">
        <v>0</v>
      </c>
      <c r="F107" s="303">
        <v>0</v>
      </c>
      <c r="G107" s="303">
        <v>0</v>
      </c>
      <c r="H107" s="319">
        <f t="shared" si="19"/>
        <v>0</v>
      </c>
      <c r="I107" s="320">
        <f t="shared" si="17"/>
        <v>0</v>
      </c>
      <c r="J107" s="320">
        <f t="shared" si="16"/>
        <v>0</v>
      </c>
      <c r="K107" s="462"/>
      <c r="L107" s="511"/>
      <c r="M107" s="20"/>
      <c r="N107" s="20"/>
      <c r="O107" s="20"/>
    </row>
    <row r="108" spans="1:15" s="8" customFormat="1" ht="174.75" customHeight="1" x14ac:dyDescent="0.5">
      <c r="A108" s="459"/>
      <c r="B108" s="503"/>
      <c r="C108" s="504"/>
      <c r="D108" s="252" t="s">
        <v>22</v>
      </c>
      <c r="E108" s="303">
        <v>0</v>
      </c>
      <c r="F108" s="303">
        <v>0</v>
      </c>
      <c r="G108" s="303">
        <v>0</v>
      </c>
      <c r="H108" s="319">
        <f t="shared" si="19"/>
        <v>0</v>
      </c>
      <c r="I108" s="320">
        <f t="shared" si="17"/>
        <v>0</v>
      </c>
      <c r="J108" s="320">
        <f t="shared" si="16"/>
        <v>0</v>
      </c>
      <c r="K108" s="462"/>
      <c r="L108" s="511"/>
      <c r="M108" s="20"/>
      <c r="N108" s="20"/>
      <c r="O108" s="20"/>
    </row>
    <row r="109" spans="1:15" s="8" customFormat="1" ht="192.75" customHeight="1" x14ac:dyDescent="0.75">
      <c r="A109" s="459"/>
      <c r="B109" s="503"/>
      <c r="C109" s="504"/>
      <c r="D109" s="253" t="s">
        <v>23</v>
      </c>
      <c r="E109" s="303">
        <v>567505.85835999995</v>
      </c>
      <c r="F109" s="303">
        <v>0</v>
      </c>
      <c r="G109" s="303">
        <v>0</v>
      </c>
      <c r="H109" s="321">
        <f t="shared" si="19"/>
        <v>0</v>
      </c>
      <c r="I109" s="320">
        <f t="shared" si="17"/>
        <v>0</v>
      </c>
      <c r="J109" s="320">
        <f t="shared" si="16"/>
        <v>0</v>
      </c>
      <c r="K109" s="462"/>
      <c r="L109" s="511"/>
      <c r="M109" s="81"/>
      <c r="N109" s="20"/>
      <c r="O109" s="20"/>
    </row>
    <row r="110" spans="1:15" s="8" customFormat="1" ht="130.5" customHeight="1" x14ac:dyDescent="0.5">
      <c r="A110" s="459"/>
      <c r="B110" s="503"/>
      <c r="C110" s="504"/>
      <c r="D110" s="255" t="s">
        <v>24</v>
      </c>
      <c r="E110" s="318">
        <v>0</v>
      </c>
      <c r="F110" s="318">
        <v>0</v>
      </c>
      <c r="G110" s="318">
        <v>0</v>
      </c>
      <c r="H110" s="319">
        <f t="shared" si="19"/>
        <v>0</v>
      </c>
      <c r="I110" s="320">
        <f t="shared" si="17"/>
        <v>0</v>
      </c>
      <c r="J110" s="320">
        <f t="shared" si="16"/>
        <v>0</v>
      </c>
      <c r="K110" s="462"/>
      <c r="L110" s="511"/>
      <c r="M110" s="20"/>
      <c r="N110" s="20"/>
      <c r="O110" s="20"/>
    </row>
    <row r="111" spans="1:15" s="8" customFormat="1" ht="230.25" customHeight="1" x14ac:dyDescent="0.5">
      <c r="A111" s="459">
        <v>13</v>
      </c>
      <c r="B111" s="503" t="s">
        <v>43</v>
      </c>
      <c r="C111" s="504">
        <v>2</v>
      </c>
      <c r="D111" s="244" t="s">
        <v>17</v>
      </c>
      <c r="E111" s="270">
        <f>E112+E113+E114+E115+E117</f>
        <v>76797.136880000005</v>
      </c>
      <c r="F111" s="270">
        <f>F112+F113+F114+F115+F117</f>
        <v>16293.174639999999</v>
      </c>
      <c r="G111" s="270">
        <f>G112+G113+G114+G115+G117</f>
        <v>15660.06005</v>
      </c>
      <c r="H111" s="322">
        <f t="shared" si="19"/>
        <v>-633.11458999999923</v>
      </c>
      <c r="I111" s="270">
        <f t="shared" si="17"/>
        <v>96.114234309833677</v>
      </c>
      <c r="J111" s="270">
        <f t="shared" si="16"/>
        <v>20.391463388107496</v>
      </c>
      <c r="K111" s="462">
        <v>4</v>
      </c>
      <c r="L111" s="514" t="s">
        <v>44</v>
      </c>
      <c r="M111" s="20"/>
      <c r="N111" s="20"/>
      <c r="O111" s="20"/>
    </row>
    <row r="112" spans="1:15" s="8" customFormat="1" ht="174.75" customHeight="1" x14ac:dyDescent="0.5">
      <c r="A112" s="459"/>
      <c r="B112" s="503"/>
      <c r="C112" s="504"/>
      <c r="D112" s="248" t="s">
        <v>18</v>
      </c>
      <c r="E112" s="323">
        <v>0</v>
      </c>
      <c r="F112" s="323">
        <v>0</v>
      </c>
      <c r="G112" s="323">
        <v>0</v>
      </c>
      <c r="H112" s="324">
        <f t="shared" si="19"/>
        <v>0</v>
      </c>
      <c r="I112" s="325">
        <f t="shared" si="17"/>
        <v>0</v>
      </c>
      <c r="J112" s="326">
        <f t="shared" si="16"/>
        <v>0</v>
      </c>
      <c r="K112" s="462"/>
      <c r="L112" s="514"/>
      <c r="M112" s="20"/>
      <c r="N112" s="20"/>
      <c r="O112" s="20"/>
    </row>
    <row r="113" spans="1:15" s="8" customFormat="1" ht="170.25" customHeight="1" x14ac:dyDescent="0.5">
      <c r="A113" s="459"/>
      <c r="B113" s="503"/>
      <c r="C113" s="504"/>
      <c r="D113" s="248" t="s">
        <v>19</v>
      </c>
      <c r="E113" s="323">
        <v>0</v>
      </c>
      <c r="F113" s="323">
        <v>0</v>
      </c>
      <c r="G113" s="323">
        <v>0</v>
      </c>
      <c r="H113" s="323">
        <v>0</v>
      </c>
      <c r="I113" s="325">
        <f t="shared" si="17"/>
        <v>0</v>
      </c>
      <c r="J113" s="327">
        <f t="shared" si="16"/>
        <v>0</v>
      </c>
      <c r="K113" s="462"/>
      <c r="L113" s="514"/>
      <c r="M113" s="20"/>
      <c r="N113" s="20"/>
      <c r="O113" s="20"/>
    </row>
    <row r="114" spans="1:15" s="8" customFormat="1" ht="179.25" customHeight="1" x14ac:dyDescent="0.5">
      <c r="A114" s="459"/>
      <c r="B114" s="503"/>
      <c r="C114" s="504"/>
      <c r="D114" s="248" t="s">
        <v>20</v>
      </c>
      <c r="E114" s="328">
        <v>55225.207060000001</v>
      </c>
      <c r="F114" s="328">
        <v>16293.174639999999</v>
      </c>
      <c r="G114" s="328">
        <v>15660.06005</v>
      </c>
      <c r="H114" s="328">
        <v>0</v>
      </c>
      <c r="I114" s="325">
        <f t="shared" si="17"/>
        <v>96.114234309833677</v>
      </c>
      <c r="J114" s="328">
        <v>0</v>
      </c>
      <c r="K114" s="462"/>
      <c r="L114" s="514"/>
      <c r="M114" s="20"/>
      <c r="N114" s="20"/>
      <c r="O114" s="20"/>
    </row>
    <row r="115" spans="1:15" s="8" customFormat="1" ht="183" customHeight="1" x14ac:dyDescent="0.5">
      <c r="A115" s="459"/>
      <c r="B115" s="503"/>
      <c r="C115" s="504"/>
      <c r="D115" s="252" t="s">
        <v>21</v>
      </c>
      <c r="E115" s="328">
        <v>0</v>
      </c>
      <c r="F115" s="328">
        <v>0</v>
      </c>
      <c r="G115" s="328">
        <v>0</v>
      </c>
      <c r="H115" s="328">
        <v>0</v>
      </c>
      <c r="I115" s="325">
        <f t="shared" si="17"/>
        <v>0</v>
      </c>
      <c r="J115" s="328">
        <v>0</v>
      </c>
      <c r="K115" s="462"/>
      <c r="L115" s="514"/>
      <c r="M115" s="20"/>
      <c r="N115" s="20"/>
      <c r="O115" s="20"/>
    </row>
    <row r="116" spans="1:15" s="8" customFormat="1" ht="165.75" customHeight="1" x14ac:dyDescent="0.5">
      <c r="A116" s="459"/>
      <c r="B116" s="503"/>
      <c r="C116" s="504"/>
      <c r="D116" s="252" t="s">
        <v>22</v>
      </c>
      <c r="E116" s="329"/>
      <c r="F116" s="328">
        <v>0</v>
      </c>
      <c r="G116" s="328">
        <v>0</v>
      </c>
      <c r="H116" s="328">
        <v>0</v>
      </c>
      <c r="I116" s="325">
        <f t="shared" si="17"/>
        <v>0</v>
      </c>
      <c r="J116" s="328">
        <v>0</v>
      </c>
      <c r="K116" s="462"/>
      <c r="L116" s="514"/>
      <c r="M116" s="20"/>
      <c r="N116" s="20"/>
      <c r="O116" s="20"/>
    </row>
    <row r="117" spans="1:15" s="8" customFormat="1" ht="130.5" customHeight="1" x14ac:dyDescent="0.5">
      <c r="A117" s="459"/>
      <c r="B117" s="503"/>
      <c r="C117" s="504"/>
      <c r="D117" s="253" t="s">
        <v>23</v>
      </c>
      <c r="E117" s="330">
        <v>21571.929819999998</v>
      </c>
      <c r="F117" s="328">
        <v>0</v>
      </c>
      <c r="G117" s="328">
        <v>0</v>
      </c>
      <c r="H117" s="328">
        <v>0</v>
      </c>
      <c r="I117" s="325">
        <f t="shared" si="17"/>
        <v>0</v>
      </c>
      <c r="J117" s="328">
        <v>0</v>
      </c>
      <c r="K117" s="462"/>
      <c r="L117" s="514"/>
      <c r="M117" s="20"/>
      <c r="N117" s="20"/>
      <c r="O117" s="20"/>
    </row>
    <row r="118" spans="1:15" s="8" customFormat="1" ht="213" customHeight="1" x14ac:dyDescent="0.5">
      <c r="A118" s="459"/>
      <c r="B118" s="503"/>
      <c r="C118" s="504"/>
      <c r="D118" s="255" t="s">
        <v>24</v>
      </c>
      <c r="E118" s="323">
        <v>0</v>
      </c>
      <c r="F118" s="323">
        <v>0</v>
      </c>
      <c r="G118" s="323">
        <v>0</v>
      </c>
      <c r="H118" s="324">
        <f t="shared" ref="H118:H130" si="20">G118-F118</f>
        <v>0</v>
      </c>
      <c r="I118" s="325">
        <f t="shared" si="17"/>
        <v>0</v>
      </c>
      <c r="J118" s="326">
        <f t="shared" ref="J118:J126" si="21">IF(G118=0,0,G118/E118*100)</f>
        <v>0</v>
      </c>
      <c r="K118" s="462"/>
      <c r="L118" s="514"/>
      <c r="M118" s="20"/>
      <c r="N118" s="20"/>
      <c r="O118" s="20"/>
    </row>
    <row r="119" spans="1:15" s="8" customFormat="1" ht="228" customHeight="1" x14ac:dyDescent="0.5">
      <c r="A119" s="459">
        <v>14</v>
      </c>
      <c r="B119" s="503" t="s">
        <v>45</v>
      </c>
      <c r="C119" s="504">
        <v>3</v>
      </c>
      <c r="D119" s="244" t="s">
        <v>17</v>
      </c>
      <c r="E119" s="276">
        <f>E120+E121+E122+E123+E125+E126</f>
        <v>5140.1263199999994</v>
      </c>
      <c r="F119" s="276">
        <f>F120+F121+F122+F123+F125+F126</f>
        <v>0</v>
      </c>
      <c r="G119" s="276">
        <f>G120+G121+G122+G123+G125+G126</f>
        <v>0</v>
      </c>
      <c r="H119" s="299">
        <f t="shared" si="20"/>
        <v>0</v>
      </c>
      <c r="I119" s="270">
        <f t="shared" si="17"/>
        <v>0</v>
      </c>
      <c r="J119" s="276">
        <f t="shared" si="21"/>
        <v>0</v>
      </c>
      <c r="K119" s="462">
        <v>6</v>
      </c>
      <c r="L119" s="507" t="s">
        <v>46</v>
      </c>
      <c r="M119" s="20"/>
      <c r="N119" s="20"/>
      <c r="O119" s="20"/>
    </row>
    <row r="120" spans="1:15" s="8" customFormat="1" ht="147" customHeight="1" x14ac:dyDescent="0.5">
      <c r="A120" s="459"/>
      <c r="B120" s="503"/>
      <c r="C120" s="504"/>
      <c r="D120" s="248" t="s">
        <v>18</v>
      </c>
      <c r="E120" s="287">
        <v>0</v>
      </c>
      <c r="F120" s="287">
        <v>0</v>
      </c>
      <c r="G120" s="298">
        <v>0</v>
      </c>
      <c r="H120" s="331">
        <f t="shared" si="20"/>
        <v>0</v>
      </c>
      <c r="I120" s="325">
        <f t="shared" si="17"/>
        <v>0</v>
      </c>
      <c r="J120" s="290">
        <f t="shared" si="21"/>
        <v>0</v>
      </c>
      <c r="K120" s="462"/>
      <c r="L120" s="508"/>
      <c r="M120" s="20"/>
      <c r="N120" s="20"/>
      <c r="O120" s="20"/>
    </row>
    <row r="121" spans="1:15" s="8" customFormat="1" ht="169.5" customHeight="1" x14ac:dyDescent="0.5">
      <c r="A121" s="459"/>
      <c r="B121" s="503"/>
      <c r="C121" s="504"/>
      <c r="D121" s="248" t="s">
        <v>19</v>
      </c>
      <c r="E121" s="328">
        <v>2173</v>
      </c>
      <c r="F121" s="328">
        <v>0</v>
      </c>
      <c r="G121" s="328">
        <v>0</v>
      </c>
      <c r="H121" s="331">
        <f t="shared" si="20"/>
        <v>0</v>
      </c>
      <c r="I121" s="325">
        <f t="shared" si="17"/>
        <v>0</v>
      </c>
      <c r="J121" s="290">
        <f t="shared" si="21"/>
        <v>0</v>
      </c>
      <c r="K121" s="462"/>
      <c r="L121" s="508"/>
      <c r="M121" s="20"/>
      <c r="N121" s="20"/>
      <c r="O121" s="20"/>
    </row>
    <row r="122" spans="1:15" s="8" customFormat="1" ht="169.5" customHeight="1" x14ac:dyDescent="0.5">
      <c r="A122" s="459"/>
      <c r="B122" s="503"/>
      <c r="C122" s="504"/>
      <c r="D122" s="248" t="s">
        <v>20</v>
      </c>
      <c r="E122" s="328">
        <v>1467.4899999999998</v>
      </c>
      <c r="F122" s="328">
        <v>0</v>
      </c>
      <c r="G122" s="328">
        <v>0</v>
      </c>
      <c r="H122" s="331">
        <f t="shared" si="20"/>
        <v>0</v>
      </c>
      <c r="I122" s="325">
        <f t="shared" si="17"/>
        <v>0</v>
      </c>
      <c r="J122" s="290">
        <f t="shared" si="21"/>
        <v>0</v>
      </c>
      <c r="K122" s="462"/>
      <c r="L122" s="508"/>
      <c r="M122" s="20"/>
      <c r="N122" s="20"/>
      <c r="O122" s="20"/>
    </row>
    <row r="123" spans="1:15" s="8" customFormat="1" ht="231" customHeight="1" x14ac:dyDescent="0.5">
      <c r="A123" s="459"/>
      <c r="B123" s="503"/>
      <c r="C123" s="504"/>
      <c r="D123" s="252" t="s">
        <v>21</v>
      </c>
      <c r="E123" s="315">
        <v>0</v>
      </c>
      <c r="F123" s="287">
        <v>0</v>
      </c>
      <c r="G123" s="298">
        <v>0</v>
      </c>
      <c r="H123" s="331">
        <f t="shared" si="20"/>
        <v>0</v>
      </c>
      <c r="I123" s="325">
        <f t="shared" si="17"/>
        <v>0</v>
      </c>
      <c r="J123" s="290">
        <f t="shared" si="21"/>
        <v>0</v>
      </c>
      <c r="K123" s="462"/>
      <c r="L123" s="508"/>
      <c r="M123" s="20"/>
      <c r="N123" s="20"/>
      <c r="O123" s="20"/>
    </row>
    <row r="124" spans="1:15" s="8" customFormat="1" ht="198" customHeight="1" x14ac:dyDescent="0.5">
      <c r="A124" s="459"/>
      <c r="B124" s="503"/>
      <c r="C124" s="504"/>
      <c r="D124" s="252" t="s">
        <v>22</v>
      </c>
      <c r="E124" s="315">
        <v>0</v>
      </c>
      <c r="F124" s="287">
        <v>0</v>
      </c>
      <c r="G124" s="298">
        <v>0</v>
      </c>
      <c r="H124" s="331">
        <f t="shared" si="20"/>
        <v>0</v>
      </c>
      <c r="I124" s="325">
        <f t="shared" si="17"/>
        <v>0</v>
      </c>
      <c r="J124" s="290">
        <f t="shared" si="21"/>
        <v>0</v>
      </c>
      <c r="K124" s="462"/>
      <c r="L124" s="508"/>
      <c r="M124" s="20"/>
      <c r="N124" s="20"/>
      <c r="O124" s="20"/>
    </row>
    <row r="125" spans="1:15" s="8" customFormat="1" ht="128.25" customHeight="1" x14ac:dyDescent="0.5">
      <c r="A125" s="459"/>
      <c r="B125" s="503"/>
      <c r="C125" s="504"/>
      <c r="D125" s="253" t="s">
        <v>23</v>
      </c>
      <c r="E125" s="287">
        <v>1499.6363200000001</v>
      </c>
      <c r="F125" s="287">
        <v>0</v>
      </c>
      <c r="G125" s="298">
        <v>0</v>
      </c>
      <c r="H125" s="331">
        <f t="shared" si="20"/>
        <v>0</v>
      </c>
      <c r="I125" s="325">
        <f t="shared" si="17"/>
        <v>0</v>
      </c>
      <c r="J125" s="290">
        <f t="shared" si="21"/>
        <v>0</v>
      </c>
      <c r="K125" s="462"/>
      <c r="L125" s="508"/>
      <c r="M125" s="20"/>
      <c r="N125" s="20"/>
      <c r="O125" s="20"/>
    </row>
    <row r="126" spans="1:15" s="8" customFormat="1" ht="128.25" customHeight="1" x14ac:dyDescent="0.5">
      <c r="A126" s="459"/>
      <c r="B126" s="503"/>
      <c r="C126" s="504"/>
      <c r="D126" s="255" t="s">
        <v>24</v>
      </c>
      <c r="E126" s="287">
        <v>0</v>
      </c>
      <c r="F126" s="287">
        <v>0</v>
      </c>
      <c r="G126" s="298">
        <v>0</v>
      </c>
      <c r="H126" s="331">
        <f t="shared" si="20"/>
        <v>0</v>
      </c>
      <c r="I126" s="325">
        <f t="shared" si="17"/>
        <v>0</v>
      </c>
      <c r="J126" s="290">
        <f t="shared" si="21"/>
        <v>0</v>
      </c>
      <c r="K126" s="462"/>
      <c r="L126" s="508"/>
      <c r="M126" s="20"/>
      <c r="N126" s="20"/>
      <c r="O126" s="20"/>
    </row>
    <row r="127" spans="1:15" s="8" customFormat="1" ht="219.75" customHeight="1" x14ac:dyDescent="0.5">
      <c r="A127" s="459">
        <v>15</v>
      </c>
      <c r="B127" s="503" t="s">
        <v>47</v>
      </c>
      <c r="C127" s="504">
        <v>5</v>
      </c>
      <c r="D127" s="244" t="s">
        <v>17</v>
      </c>
      <c r="E127" s="276">
        <f>E128+E129+E130+E133</f>
        <v>284146.49</v>
      </c>
      <c r="F127" s="276">
        <f>F128+F129+F130+F133</f>
        <v>5835.17</v>
      </c>
      <c r="G127" s="276">
        <f>G128+G129+G130+G133</f>
        <v>43131.132169999997</v>
      </c>
      <c r="H127" s="332">
        <f t="shared" si="20"/>
        <v>37295.962169999999</v>
      </c>
      <c r="I127" s="270">
        <f t="shared" si="17"/>
        <v>739.15810798999848</v>
      </c>
      <c r="J127" s="333">
        <v>0</v>
      </c>
      <c r="K127" s="462">
        <v>7</v>
      </c>
      <c r="L127" s="465" t="s">
        <v>60</v>
      </c>
      <c r="M127" s="20"/>
      <c r="N127" s="20"/>
      <c r="O127" s="20"/>
    </row>
    <row r="128" spans="1:15" s="8" customFormat="1" ht="128.25" customHeight="1" x14ac:dyDescent="0.5">
      <c r="A128" s="459"/>
      <c r="B128" s="503"/>
      <c r="C128" s="504"/>
      <c r="D128" s="248" t="s">
        <v>18</v>
      </c>
      <c r="E128" s="298">
        <v>0</v>
      </c>
      <c r="F128" s="298">
        <v>0</v>
      </c>
      <c r="G128" s="298">
        <v>0</v>
      </c>
      <c r="H128" s="334">
        <f t="shared" si="20"/>
        <v>0</v>
      </c>
      <c r="I128" s="325">
        <f t="shared" si="17"/>
        <v>0</v>
      </c>
      <c r="J128" s="335">
        <v>0</v>
      </c>
      <c r="K128" s="462"/>
      <c r="L128" s="466"/>
      <c r="M128" s="20"/>
      <c r="N128" s="20"/>
      <c r="O128" s="20"/>
    </row>
    <row r="129" spans="1:15" s="8" customFormat="1" ht="159" customHeight="1" x14ac:dyDescent="0.5">
      <c r="A129" s="459"/>
      <c r="B129" s="503"/>
      <c r="C129" s="504"/>
      <c r="D129" s="248" t="s">
        <v>19</v>
      </c>
      <c r="E129" s="336">
        <v>198907.7</v>
      </c>
      <c r="F129" s="336">
        <v>0</v>
      </c>
      <c r="G129" s="337">
        <v>32345.99352</v>
      </c>
      <c r="H129" s="338">
        <f t="shared" si="20"/>
        <v>32345.99352</v>
      </c>
      <c r="I129" s="325">
        <v>0</v>
      </c>
      <c r="J129" s="335">
        <f>IF(G129=0,0,G129/E129*100)</f>
        <v>16.261810638803826</v>
      </c>
      <c r="K129" s="462"/>
      <c r="L129" s="466"/>
      <c r="M129" s="20"/>
      <c r="N129" s="20"/>
      <c r="O129" s="20"/>
    </row>
    <row r="130" spans="1:15" s="8" customFormat="1" ht="177" customHeight="1" x14ac:dyDescent="0.5">
      <c r="A130" s="459"/>
      <c r="B130" s="503"/>
      <c r="C130" s="504"/>
      <c r="D130" s="248" t="s">
        <v>20</v>
      </c>
      <c r="E130" s="336">
        <v>52738.79</v>
      </c>
      <c r="F130" s="336">
        <v>5835.17</v>
      </c>
      <c r="G130" s="336">
        <v>10785.138650000001</v>
      </c>
      <c r="H130" s="338">
        <f t="shared" si="20"/>
        <v>4949.9686500000007</v>
      </c>
      <c r="I130" s="282">
        <f t="shared" ref="I130:I139" si="22">IF(G130=0,0,G130/F130*100)</f>
        <v>184.82989612984713</v>
      </c>
      <c r="J130" s="335">
        <v>0</v>
      </c>
      <c r="K130" s="462"/>
      <c r="L130" s="466"/>
      <c r="M130" s="20"/>
      <c r="N130" s="20"/>
      <c r="O130" s="20"/>
    </row>
    <row r="131" spans="1:15" s="8" customFormat="1" ht="263.25" customHeight="1" x14ac:dyDescent="0.5">
      <c r="A131" s="459"/>
      <c r="B131" s="503"/>
      <c r="C131" s="504"/>
      <c r="D131" s="252" t="s">
        <v>21</v>
      </c>
      <c r="E131" s="339">
        <v>0</v>
      </c>
      <c r="F131" s="339">
        <v>0</v>
      </c>
      <c r="G131" s="340">
        <v>0</v>
      </c>
      <c r="H131" s="341">
        <v>0</v>
      </c>
      <c r="I131" s="335">
        <f t="shared" si="22"/>
        <v>0</v>
      </c>
      <c r="J131" s="335">
        <f t="shared" ref="J131:J140" si="23">IF(G131=0,0,G131/E131*100)</f>
        <v>0</v>
      </c>
      <c r="K131" s="462"/>
      <c r="L131" s="466"/>
      <c r="M131" s="20"/>
      <c r="N131" s="20"/>
      <c r="O131" s="20"/>
    </row>
    <row r="132" spans="1:15" s="8" customFormat="1" ht="201.75" customHeight="1" x14ac:dyDescent="0.5">
      <c r="A132" s="459"/>
      <c r="B132" s="503"/>
      <c r="C132" s="504"/>
      <c r="D132" s="252" t="s">
        <v>22</v>
      </c>
      <c r="E132" s="339">
        <v>0</v>
      </c>
      <c r="F132" s="339">
        <v>0</v>
      </c>
      <c r="G132" s="340">
        <v>0</v>
      </c>
      <c r="H132" s="334">
        <f t="shared" ref="H132:H139" si="24">G132-F132</f>
        <v>0</v>
      </c>
      <c r="I132" s="335">
        <f t="shared" si="22"/>
        <v>0</v>
      </c>
      <c r="J132" s="335">
        <f t="shared" si="23"/>
        <v>0</v>
      </c>
      <c r="K132" s="462"/>
      <c r="L132" s="466"/>
      <c r="M132" s="20"/>
      <c r="N132" s="20"/>
      <c r="O132" s="20"/>
    </row>
    <row r="133" spans="1:15" s="8" customFormat="1" ht="172.5" customHeight="1" x14ac:dyDescent="0.5">
      <c r="A133" s="459"/>
      <c r="B133" s="503"/>
      <c r="C133" s="504"/>
      <c r="D133" s="253" t="s">
        <v>23</v>
      </c>
      <c r="E133" s="336">
        <v>32500</v>
      </c>
      <c r="F133" s="339">
        <v>0</v>
      </c>
      <c r="G133" s="340">
        <v>0</v>
      </c>
      <c r="H133" s="342">
        <f t="shared" si="24"/>
        <v>0</v>
      </c>
      <c r="I133" s="335">
        <f t="shared" si="22"/>
        <v>0</v>
      </c>
      <c r="J133" s="335">
        <f t="shared" si="23"/>
        <v>0</v>
      </c>
      <c r="K133" s="462"/>
      <c r="L133" s="466"/>
      <c r="M133" s="20"/>
      <c r="N133" s="20"/>
      <c r="O133" s="20"/>
    </row>
    <row r="134" spans="1:15" s="8" customFormat="1" ht="128.25" customHeight="1" x14ac:dyDescent="0.5">
      <c r="A134" s="459"/>
      <c r="B134" s="503"/>
      <c r="C134" s="504"/>
      <c r="D134" s="255" t="s">
        <v>24</v>
      </c>
      <c r="E134" s="298">
        <v>0</v>
      </c>
      <c r="F134" s="298">
        <v>0</v>
      </c>
      <c r="G134" s="298">
        <v>0</v>
      </c>
      <c r="H134" s="334">
        <f t="shared" si="24"/>
        <v>0</v>
      </c>
      <c r="I134" s="335">
        <f t="shared" si="22"/>
        <v>0</v>
      </c>
      <c r="J134" s="335">
        <f t="shared" si="23"/>
        <v>0</v>
      </c>
      <c r="K134" s="462"/>
      <c r="L134" s="466"/>
      <c r="M134" s="20"/>
      <c r="N134" s="20"/>
      <c r="O134" s="20"/>
    </row>
    <row r="135" spans="1:15" s="8" customFormat="1" ht="280.5" customHeight="1" x14ac:dyDescent="0.5">
      <c r="A135" s="459">
        <v>16</v>
      </c>
      <c r="B135" s="503" t="s">
        <v>48</v>
      </c>
      <c r="C135" s="504">
        <v>2</v>
      </c>
      <c r="D135" s="244" t="s">
        <v>17</v>
      </c>
      <c r="E135" s="276">
        <f>E136+E137+E138+E139+E141</f>
        <v>61092.22221</v>
      </c>
      <c r="F135" s="276">
        <f>F136+F137+F138+F141</f>
        <v>13109.35787</v>
      </c>
      <c r="G135" s="276">
        <f>G136+G137+G138+G141</f>
        <v>15325.27146</v>
      </c>
      <c r="H135" s="277">
        <f t="shared" si="24"/>
        <v>2215.9135900000001</v>
      </c>
      <c r="I135" s="276">
        <f t="shared" si="22"/>
        <v>116.9032961947815</v>
      </c>
      <c r="J135" s="276">
        <f t="shared" si="23"/>
        <v>25.085470630484696</v>
      </c>
      <c r="K135" s="462">
        <v>7</v>
      </c>
      <c r="L135" s="515" t="s">
        <v>61</v>
      </c>
      <c r="M135" s="20"/>
      <c r="N135" s="20"/>
      <c r="O135" s="20"/>
    </row>
    <row r="136" spans="1:15" s="8" customFormat="1" ht="196.5" customHeight="1" x14ac:dyDescent="0.5">
      <c r="A136" s="459"/>
      <c r="B136" s="503"/>
      <c r="C136" s="504"/>
      <c r="D136" s="248" t="s">
        <v>18</v>
      </c>
      <c r="E136" s="343">
        <v>0</v>
      </c>
      <c r="F136" s="343">
        <v>0</v>
      </c>
      <c r="G136" s="343">
        <v>0</v>
      </c>
      <c r="H136" s="292">
        <f t="shared" si="24"/>
        <v>0</v>
      </c>
      <c r="I136" s="290">
        <f t="shared" si="22"/>
        <v>0</v>
      </c>
      <c r="J136" s="290">
        <f t="shared" si="23"/>
        <v>0</v>
      </c>
      <c r="K136" s="462"/>
      <c r="L136" s="515"/>
      <c r="M136" s="20"/>
      <c r="N136" s="20"/>
      <c r="O136" s="20"/>
    </row>
    <row r="137" spans="1:15" s="8" customFormat="1" ht="170.25" customHeight="1" x14ac:dyDescent="0.5">
      <c r="A137" s="459"/>
      <c r="B137" s="503"/>
      <c r="C137" s="504"/>
      <c r="D137" s="248" t="s">
        <v>19</v>
      </c>
      <c r="E137" s="343">
        <v>0</v>
      </c>
      <c r="F137" s="343">
        <v>0</v>
      </c>
      <c r="G137" s="343">
        <v>0</v>
      </c>
      <c r="H137" s="292">
        <f t="shared" si="24"/>
        <v>0</v>
      </c>
      <c r="I137" s="290">
        <f t="shared" si="22"/>
        <v>0</v>
      </c>
      <c r="J137" s="290">
        <f t="shared" si="23"/>
        <v>0</v>
      </c>
      <c r="K137" s="462"/>
      <c r="L137" s="515"/>
      <c r="M137" s="20"/>
      <c r="N137" s="20"/>
      <c r="O137" s="20"/>
    </row>
    <row r="138" spans="1:15" s="8" customFormat="1" ht="201" customHeight="1" x14ac:dyDescent="0.5">
      <c r="A138" s="459"/>
      <c r="B138" s="503"/>
      <c r="C138" s="504"/>
      <c r="D138" s="248" t="s">
        <v>20</v>
      </c>
      <c r="E138" s="344">
        <v>51606.409299999999</v>
      </c>
      <c r="F138" s="345">
        <v>13109.35787</v>
      </c>
      <c r="G138" s="344">
        <v>15325.27146</v>
      </c>
      <c r="H138" s="291">
        <f t="shared" si="24"/>
        <v>2215.9135900000001</v>
      </c>
      <c r="I138" s="290">
        <f t="shared" si="22"/>
        <v>116.9032961947815</v>
      </c>
      <c r="J138" s="290">
        <f t="shared" si="23"/>
        <v>29.696449855502738</v>
      </c>
      <c r="K138" s="462"/>
      <c r="L138" s="515"/>
      <c r="M138" s="20"/>
      <c r="N138" s="20"/>
      <c r="O138" s="20"/>
    </row>
    <row r="139" spans="1:15" s="8" customFormat="1" ht="217.5" customHeight="1" x14ac:dyDescent="0.5">
      <c r="A139" s="459"/>
      <c r="B139" s="503"/>
      <c r="C139" s="504"/>
      <c r="D139" s="252" t="s">
        <v>21</v>
      </c>
      <c r="E139" s="343">
        <v>0</v>
      </c>
      <c r="F139" s="343">
        <v>0</v>
      </c>
      <c r="G139" s="343">
        <v>0</v>
      </c>
      <c r="H139" s="292">
        <f t="shared" si="24"/>
        <v>0</v>
      </c>
      <c r="I139" s="290">
        <f t="shared" si="22"/>
        <v>0</v>
      </c>
      <c r="J139" s="290">
        <f t="shared" si="23"/>
        <v>0</v>
      </c>
      <c r="K139" s="462"/>
      <c r="L139" s="515"/>
      <c r="M139" s="20"/>
      <c r="N139" s="20"/>
      <c r="O139" s="20"/>
    </row>
    <row r="140" spans="1:15" s="8" customFormat="1" ht="174.75" customHeight="1" x14ac:dyDescent="0.5">
      <c r="A140" s="459"/>
      <c r="B140" s="503"/>
      <c r="C140" s="504"/>
      <c r="D140" s="252" t="s">
        <v>22</v>
      </c>
      <c r="E140" s="343">
        <v>0</v>
      </c>
      <c r="F140" s="343">
        <v>0</v>
      </c>
      <c r="G140" s="343">
        <v>0</v>
      </c>
      <c r="H140" s="292">
        <v>0</v>
      </c>
      <c r="I140" s="290">
        <v>0</v>
      </c>
      <c r="J140" s="290">
        <f t="shared" si="23"/>
        <v>0</v>
      </c>
      <c r="K140" s="462"/>
      <c r="L140" s="515"/>
      <c r="M140" s="20"/>
      <c r="N140" s="20"/>
      <c r="O140" s="20"/>
    </row>
    <row r="141" spans="1:15" s="8" customFormat="1" ht="130.5" customHeight="1" x14ac:dyDescent="0.5">
      <c r="A141" s="459"/>
      <c r="B141" s="503"/>
      <c r="C141" s="504"/>
      <c r="D141" s="253" t="s">
        <v>23</v>
      </c>
      <c r="E141" s="284">
        <v>9485.8129100000006</v>
      </c>
      <c r="F141" s="343">
        <v>0</v>
      </c>
      <c r="G141" s="343">
        <v>0</v>
      </c>
      <c r="H141" s="292">
        <f>G141-F141</f>
        <v>0</v>
      </c>
      <c r="I141" s="290">
        <f t="shared" ref="I141:I147" si="25">IF(G141=0,0,G141/F141*100)</f>
        <v>0</v>
      </c>
      <c r="J141" s="290">
        <f>IF(G141=0,0,G141/#REF!*100)</f>
        <v>0</v>
      </c>
      <c r="K141" s="462"/>
      <c r="L141" s="515"/>
      <c r="M141" s="20"/>
      <c r="N141" s="20"/>
      <c r="O141" s="20"/>
    </row>
    <row r="142" spans="1:15" s="8" customFormat="1" ht="130.5" customHeight="1" x14ac:dyDescent="0.5">
      <c r="A142" s="459"/>
      <c r="B142" s="503"/>
      <c r="C142" s="504"/>
      <c r="D142" s="255" t="s">
        <v>24</v>
      </c>
      <c r="E142" s="346">
        <v>0</v>
      </c>
      <c r="F142" s="287">
        <v>0</v>
      </c>
      <c r="G142" s="287">
        <v>0</v>
      </c>
      <c r="H142" s="292">
        <v>0</v>
      </c>
      <c r="I142" s="290">
        <f t="shared" si="25"/>
        <v>0</v>
      </c>
      <c r="J142" s="290">
        <f>IF(G142=0,0,G142/E141*100)</f>
        <v>0</v>
      </c>
      <c r="K142" s="462"/>
      <c r="L142" s="515"/>
      <c r="M142" s="20"/>
      <c r="N142" s="20"/>
      <c r="O142" s="20"/>
    </row>
    <row r="143" spans="1:15" s="8" customFormat="1" ht="160.5" customHeight="1" x14ac:dyDescent="0.5">
      <c r="A143" s="459">
        <v>17</v>
      </c>
      <c r="B143" s="493" t="s">
        <v>57</v>
      </c>
      <c r="C143" s="504">
        <v>6</v>
      </c>
      <c r="D143" s="244" t="s">
        <v>17</v>
      </c>
      <c r="E143" s="276">
        <f>E144+E145+E146+E147+E149</f>
        <v>542141.01457</v>
      </c>
      <c r="F143" s="276">
        <f>F144+F145+F146+F147+F149</f>
        <v>154765.98700000002</v>
      </c>
      <c r="G143" s="276">
        <f>G144+G145+G146+G147+G149</f>
        <v>153914.23832999999</v>
      </c>
      <c r="H143" s="277">
        <f>G143-F143</f>
        <v>-851.74867000002996</v>
      </c>
      <c r="I143" s="276">
        <f t="shared" si="25"/>
        <v>99.449653837700126</v>
      </c>
      <c r="J143" s="276">
        <f>IF(G143=0,0,G143/E143*100)</f>
        <v>28.390074573508763</v>
      </c>
      <c r="K143" s="462">
        <v>10</v>
      </c>
      <c r="L143" s="507" t="s">
        <v>49</v>
      </c>
      <c r="M143" s="20"/>
      <c r="N143" s="20"/>
      <c r="O143" s="20"/>
    </row>
    <row r="144" spans="1:15" s="8" customFormat="1" ht="130.5" customHeight="1" x14ac:dyDescent="0.5">
      <c r="A144" s="459"/>
      <c r="B144" s="493"/>
      <c r="C144" s="504"/>
      <c r="D144" s="248" t="s">
        <v>18</v>
      </c>
      <c r="E144" s="343">
        <v>0</v>
      </c>
      <c r="F144" s="343">
        <v>0</v>
      </c>
      <c r="G144" s="343">
        <v>0</v>
      </c>
      <c r="H144" s="347">
        <f>G144-F144</f>
        <v>0</v>
      </c>
      <c r="I144" s="286">
        <f t="shared" si="25"/>
        <v>0</v>
      </c>
      <c r="J144" s="286">
        <f>IF(G144=0,0,G144/E144*100)</f>
        <v>0</v>
      </c>
      <c r="K144" s="462"/>
      <c r="L144" s="508"/>
      <c r="M144" s="20"/>
      <c r="N144" s="20"/>
      <c r="O144" s="20"/>
    </row>
    <row r="145" spans="1:15" s="8" customFormat="1" ht="205.5" customHeight="1" x14ac:dyDescent="0.5">
      <c r="A145" s="459"/>
      <c r="B145" s="493"/>
      <c r="C145" s="504"/>
      <c r="D145" s="248" t="s">
        <v>19</v>
      </c>
      <c r="E145" s="348">
        <v>131270.39999999999</v>
      </c>
      <c r="F145" s="348">
        <v>26254</v>
      </c>
      <c r="G145" s="348">
        <v>26254.02</v>
      </c>
      <c r="H145" s="347">
        <f>G145-F145</f>
        <v>2.0000000000436557E-2</v>
      </c>
      <c r="I145" s="282">
        <f t="shared" si="25"/>
        <v>100.00007617886799</v>
      </c>
      <c r="J145" s="282">
        <f>IF(G145=0,0,G145/E145*100)</f>
        <v>19.99995429281849</v>
      </c>
      <c r="K145" s="462"/>
      <c r="L145" s="508"/>
      <c r="M145" s="20"/>
      <c r="N145" s="20"/>
      <c r="O145" s="20"/>
    </row>
    <row r="146" spans="1:15" s="8" customFormat="1" ht="179.25" customHeight="1" x14ac:dyDescent="0.5">
      <c r="A146" s="459"/>
      <c r="B146" s="493"/>
      <c r="C146" s="504"/>
      <c r="D146" s="248" t="s">
        <v>20</v>
      </c>
      <c r="E146" s="348">
        <v>402698.02457000001</v>
      </c>
      <c r="F146" s="348">
        <v>128511.98700000001</v>
      </c>
      <c r="G146" s="348">
        <v>127660.21833</v>
      </c>
      <c r="H146" s="291">
        <f>G146-F146</f>
        <v>-851.76867000000493</v>
      </c>
      <c r="I146" s="282">
        <f t="shared" si="25"/>
        <v>99.337206831919886</v>
      </c>
      <c r="J146" s="282">
        <f>IF(G146=0,0,G146/E146*100)</f>
        <v>31.701227853381024</v>
      </c>
      <c r="K146" s="462"/>
      <c r="L146" s="508"/>
      <c r="M146" s="20"/>
      <c r="N146" s="20"/>
      <c r="O146" s="20"/>
    </row>
    <row r="147" spans="1:15" s="8" customFormat="1" ht="221.25" customHeight="1" x14ac:dyDescent="0.5">
      <c r="A147" s="459"/>
      <c r="B147" s="493"/>
      <c r="C147" s="504"/>
      <c r="D147" s="252" t="s">
        <v>21</v>
      </c>
      <c r="E147" s="343">
        <v>0</v>
      </c>
      <c r="F147" s="343">
        <v>0</v>
      </c>
      <c r="G147" s="343">
        <v>0</v>
      </c>
      <c r="H147" s="347">
        <f>G147-F147</f>
        <v>0</v>
      </c>
      <c r="I147" s="286">
        <f t="shared" si="25"/>
        <v>0</v>
      </c>
      <c r="J147" s="286">
        <f>IF(G147=0,0,G147/E147*100)</f>
        <v>0</v>
      </c>
      <c r="K147" s="462"/>
      <c r="L147" s="508"/>
      <c r="M147" s="20"/>
      <c r="N147" s="20"/>
      <c r="O147" s="20"/>
    </row>
    <row r="148" spans="1:15" s="8" customFormat="1" ht="195.75" customHeight="1" x14ac:dyDescent="0.5">
      <c r="A148" s="459"/>
      <c r="B148" s="493"/>
      <c r="C148" s="504"/>
      <c r="D148" s="252" t="s">
        <v>22</v>
      </c>
      <c r="E148" s="343">
        <v>0</v>
      </c>
      <c r="F148" s="343">
        <v>0</v>
      </c>
      <c r="G148" s="343">
        <v>0</v>
      </c>
      <c r="H148" s="343">
        <v>0</v>
      </c>
      <c r="I148" s="343">
        <v>0</v>
      </c>
      <c r="J148" s="343">
        <v>0</v>
      </c>
      <c r="K148" s="462"/>
      <c r="L148" s="508"/>
      <c r="M148" s="20"/>
      <c r="N148" s="20"/>
      <c r="O148" s="20"/>
    </row>
    <row r="149" spans="1:15" s="8" customFormat="1" ht="130.5" customHeight="1" x14ac:dyDescent="0.5">
      <c r="A149" s="459"/>
      <c r="B149" s="493"/>
      <c r="C149" s="504"/>
      <c r="D149" s="253" t="s">
        <v>23</v>
      </c>
      <c r="E149" s="348">
        <v>8172.59</v>
      </c>
      <c r="F149" s="343">
        <v>0</v>
      </c>
      <c r="G149" s="343">
        <v>0</v>
      </c>
      <c r="H149" s="289">
        <f>G149-F149</f>
        <v>0</v>
      </c>
      <c r="I149" s="286">
        <f t="shared" ref="I149:I175" si="26">IF(G149=0,0,G149/F149*100)</f>
        <v>0</v>
      </c>
      <c r="J149" s="286">
        <f t="shared" ref="J149:J190" si="27">IF(G149=0,0,G149/E149*100)</f>
        <v>0</v>
      </c>
      <c r="K149" s="462"/>
      <c r="L149" s="508"/>
      <c r="M149" s="20"/>
      <c r="N149" s="20"/>
      <c r="O149" s="20"/>
    </row>
    <row r="150" spans="1:15" s="8" customFormat="1" ht="130.5" customHeight="1" x14ac:dyDescent="0.5">
      <c r="A150" s="459"/>
      <c r="B150" s="493"/>
      <c r="C150" s="504"/>
      <c r="D150" s="255" t="s">
        <v>24</v>
      </c>
      <c r="E150" s="343">
        <v>0</v>
      </c>
      <c r="F150" s="343">
        <v>0</v>
      </c>
      <c r="G150" s="343">
        <v>0</v>
      </c>
      <c r="H150" s="347">
        <f>G150-F150</f>
        <v>0</v>
      </c>
      <c r="I150" s="286">
        <f t="shared" si="26"/>
        <v>0</v>
      </c>
      <c r="J150" s="286">
        <f t="shared" si="27"/>
        <v>0</v>
      </c>
      <c r="K150" s="462"/>
      <c r="L150" s="508"/>
      <c r="M150" s="20"/>
      <c r="N150" s="20"/>
      <c r="O150" s="20"/>
    </row>
    <row r="151" spans="1:15" s="8" customFormat="1" ht="204.75" customHeight="1" x14ac:dyDescent="0.5">
      <c r="A151" s="459">
        <v>18</v>
      </c>
      <c r="B151" s="503" t="s">
        <v>50</v>
      </c>
      <c r="C151" s="504">
        <v>3</v>
      </c>
      <c r="D151" s="244" t="s">
        <v>17</v>
      </c>
      <c r="E151" s="276">
        <f>E152+E153+E154+E155+E157</f>
        <v>4275.1000000000004</v>
      </c>
      <c r="F151" s="276">
        <f>F152+F153+F154+F155+F157</f>
        <v>571.51773000000003</v>
      </c>
      <c r="G151" s="276">
        <f>G152+G153+G154+G155+G157</f>
        <v>529.74819000000002</v>
      </c>
      <c r="H151" s="302">
        <f>G151-F151</f>
        <v>-41.769540000000006</v>
      </c>
      <c r="I151" s="276">
        <f t="shared" si="26"/>
        <v>92.691470831534829</v>
      </c>
      <c r="J151" s="276">
        <f t="shared" si="27"/>
        <v>12.391480667118897</v>
      </c>
      <c r="K151" s="462">
        <v>4</v>
      </c>
      <c r="L151" s="505" t="s">
        <v>62</v>
      </c>
      <c r="M151" s="20"/>
      <c r="N151" s="20"/>
      <c r="O151" s="20"/>
    </row>
    <row r="152" spans="1:15" s="8" customFormat="1" ht="149.25" customHeight="1" x14ac:dyDescent="0.5">
      <c r="A152" s="459"/>
      <c r="B152" s="503"/>
      <c r="C152" s="504"/>
      <c r="D152" s="248" t="s">
        <v>18</v>
      </c>
      <c r="E152" s="287">
        <v>0</v>
      </c>
      <c r="F152" s="287">
        <v>0</v>
      </c>
      <c r="G152" s="287">
        <v>0</v>
      </c>
      <c r="H152" s="347">
        <v>0</v>
      </c>
      <c r="I152" s="287">
        <f t="shared" si="26"/>
        <v>0</v>
      </c>
      <c r="J152" s="287">
        <f t="shared" si="27"/>
        <v>0</v>
      </c>
      <c r="K152" s="462"/>
      <c r="L152" s="506"/>
      <c r="M152" s="20"/>
      <c r="N152" s="20"/>
      <c r="O152" s="20"/>
    </row>
    <row r="153" spans="1:15" s="8" customFormat="1" ht="157.5" customHeight="1" x14ac:dyDescent="0.5">
      <c r="A153" s="459"/>
      <c r="B153" s="503"/>
      <c r="C153" s="504"/>
      <c r="D153" s="248" t="s">
        <v>19</v>
      </c>
      <c r="E153" s="280">
        <v>4003.1000000000004</v>
      </c>
      <c r="F153" s="280">
        <v>571.51773000000003</v>
      </c>
      <c r="G153" s="280">
        <v>529.74819000000002</v>
      </c>
      <c r="H153" s="289">
        <f>G153-F153</f>
        <v>-41.769540000000006</v>
      </c>
      <c r="I153" s="349">
        <f t="shared" si="26"/>
        <v>92.691470831534829</v>
      </c>
      <c r="J153" s="349">
        <f t="shared" si="27"/>
        <v>13.23344882715895</v>
      </c>
      <c r="K153" s="462"/>
      <c r="L153" s="506"/>
      <c r="M153" s="20"/>
      <c r="N153" s="20"/>
      <c r="O153" s="20"/>
    </row>
    <row r="154" spans="1:15" s="8" customFormat="1" ht="138.75" customHeight="1" x14ac:dyDescent="0.5">
      <c r="A154" s="459"/>
      <c r="B154" s="503"/>
      <c r="C154" s="504"/>
      <c r="D154" s="248" t="s">
        <v>20</v>
      </c>
      <c r="E154" s="279">
        <v>22</v>
      </c>
      <c r="F154" s="280">
        <v>0</v>
      </c>
      <c r="G154" s="279">
        <v>0</v>
      </c>
      <c r="H154" s="289">
        <f>G154-F154</f>
        <v>0</v>
      </c>
      <c r="I154" s="349">
        <f t="shared" si="26"/>
        <v>0</v>
      </c>
      <c r="J154" s="349">
        <f t="shared" si="27"/>
        <v>0</v>
      </c>
      <c r="K154" s="462"/>
      <c r="L154" s="506"/>
      <c r="M154" s="20"/>
      <c r="N154" s="20"/>
      <c r="O154" s="20"/>
    </row>
    <row r="155" spans="1:15" s="8" customFormat="1" ht="234" customHeight="1" x14ac:dyDescent="0.5">
      <c r="A155" s="459"/>
      <c r="B155" s="503"/>
      <c r="C155" s="504"/>
      <c r="D155" s="252" t="s">
        <v>21</v>
      </c>
      <c r="E155" s="279">
        <v>0</v>
      </c>
      <c r="F155" s="280">
        <v>0</v>
      </c>
      <c r="G155" s="279">
        <v>0</v>
      </c>
      <c r="H155" s="281">
        <v>0</v>
      </c>
      <c r="I155" s="287">
        <f t="shared" si="26"/>
        <v>0</v>
      </c>
      <c r="J155" s="287">
        <f t="shared" si="27"/>
        <v>0</v>
      </c>
      <c r="K155" s="462"/>
      <c r="L155" s="506"/>
      <c r="M155" s="20"/>
      <c r="N155" s="20"/>
      <c r="O155" s="20"/>
    </row>
    <row r="156" spans="1:15" s="8" customFormat="1" ht="204" customHeight="1" x14ac:dyDescent="0.5">
      <c r="A156" s="459"/>
      <c r="B156" s="503"/>
      <c r="C156" s="504"/>
      <c r="D156" s="252" t="s">
        <v>22</v>
      </c>
      <c r="E156" s="280">
        <v>0</v>
      </c>
      <c r="F156" s="280">
        <v>0</v>
      </c>
      <c r="G156" s="280">
        <v>0</v>
      </c>
      <c r="H156" s="281">
        <v>0</v>
      </c>
      <c r="I156" s="287">
        <f t="shared" si="26"/>
        <v>0</v>
      </c>
      <c r="J156" s="287">
        <f t="shared" si="27"/>
        <v>0</v>
      </c>
      <c r="K156" s="462"/>
      <c r="L156" s="506"/>
      <c r="M156" s="20"/>
      <c r="N156" s="20"/>
      <c r="O156" s="20"/>
    </row>
    <row r="157" spans="1:15" s="8" customFormat="1" ht="157.5" customHeight="1" x14ac:dyDescent="0.5">
      <c r="A157" s="459"/>
      <c r="B157" s="503"/>
      <c r="C157" s="504"/>
      <c r="D157" s="253" t="s">
        <v>23</v>
      </c>
      <c r="E157" s="280">
        <v>250</v>
      </c>
      <c r="F157" s="280">
        <v>0</v>
      </c>
      <c r="G157" s="280">
        <v>0</v>
      </c>
      <c r="H157" s="350">
        <v>0</v>
      </c>
      <c r="I157" s="349">
        <f t="shared" si="26"/>
        <v>0</v>
      </c>
      <c r="J157" s="349">
        <f t="shared" si="27"/>
        <v>0</v>
      </c>
      <c r="K157" s="462"/>
      <c r="L157" s="506"/>
      <c r="M157" s="20"/>
      <c r="N157" s="20"/>
      <c r="O157" s="20"/>
    </row>
    <row r="158" spans="1:15" s="8" customFormat="1" ht="131.25" customHeight="1" x14ac:dyDescent="0.5">
      <c r="A158" s="459"/>
      <c r="B158" s="503"/>
      <c r="C158" s="504"/>
      <c r="D158" s="255" t="s">
        <v>24</v>
      </c>
      <c r="E158" s="280">
        <v>0</v>
      </c>
      <c r="F158" s="280">
        <v>0</v>
      </c>
      <c r="G158" s="280">
        <v>0</v>
      </c>
      <c r="H158" s="281">
        <v>0</v>
      </c>
      <c r="I158" s="287">
        <f t="shared" si="26"/>
        <v>0</v>
      </c>
      <c r="J158" s="287">
        <f t="shared" si="27"/>
        <v>0</v>
      </c>
      <c r="K158" s="462"/>
      <c r="L158" s="506"/>
      <c r="M158" s="20"/>
      <c r="N158" s="20"/>
      <c r="O158" s="20"/>
    </row>
    <row r="159" spans="1:15" s="8" customFormat="1" ht="176.25" customHeight="1" x14ac:dyDescent="0.5">
      <c r="A159" s="459">
        <v>19</v>
      </c>
      <c r="B159" s="503" t="s">
        <v>51</v>
      </c>
      <c r="C159" s="504">
        <v>3</v>
      </c>
      <c r="D159" s="244" t="s">
        <v>17</v>
      </c>
      <c r="E159" s="276">
        <f>E160+E161+E162+E165</f>
        <v>84995.5</v>
      </c>
      <c r="F159" s="276">
        <f>F160+F161+F162+F165</f>
        <v>14663.785110000001</v>
      </c>
      <c r="G159" s="276">
        <f>G160+G161+G162+G165</f>
        <v>12475.46305</v>
      </c>
      <c r="H159" s="277">
        <f t="shared" ref="H159:H176" si="28">G159-F159</f>
        <v>-2188.3220600000004</v>
      </c>
      <c r="I159" s="276">
        <f t="shared" si="26"/>
        <v>85.076690338924365</v>
      </c>
      <c r="J159" s="276">
        <f t="shared" si="27"/>
        <v>14.677792412539487</v>
      </c>
      <c r="K159" s="462">
        <v>4</v>
      </c>
      <c r="L159" s="507" t="s">
        <v>52</v>
      </c>
      <c r="M159" s="20"/>
      <c r="N159" s="20"/>
      <c r="O159" s="20"/>
    </row>
    <row r="160" spans="1:15" s="8" customFormat="1" ht="165" customHeight="1" x14ac:dyDescent="0.5">
      <c r="A160" s="459"/>
      <c r="B160" s="503"/>
      <c r="C160" s="504"/>
      <c r="D160" s="248" t="s">
        <v>18</v>
      </c>
      <c r="E160" s="315">
        <v>0</v>
      </c>
      <c r="F160" s="315">
        <v>0</v>
      </c>
      <c r="G160" s="315">
        <v>0</v>
      </c>
      <c r="H160" s="285">
        <f t="shared" si="28"/>
        <v>0</v>
      </c>
      <c r="I160" s="290">
        <f t="shared" si="26"/>
        <v>0</v>
      </c>
      <c r="J160" s="290">
        <f t="shared" si="27"/>
        <v>0</v>
      </c>
      <c r="K160" s="462"/>
      <c r="L160" s="508"/>
      <c r="M160" s="20"/>
      <c r="N160" s="20"/>
      <c r="O160" s="20"/>
    </row>
    <row r="161" spans="1:15" s="8" customFormat="1" ht="162" customHeight="1" x14ac:dyDescent="0.5">
      <c r="A161" s="459"/>
      <c r="B161" s="503"/>
      <c r="C161" s="504"/>
      <c r="D161" s="248" t="s">
        <v>19</v>
      </c>
      <c r="E161" s="351">
        <v>84575.5</v>
      </c>
      <c r="F161" s="352">
        <v>13854.69994</v>
      </c>
      <c r="G161" s="352">
        <v>11686.37788</v>
      </c>
      <c r="H161" s="283">
        <f t="shared" si="28"/>
        <v>-2168.3220600000004</v>
      </c>
      <c r="I161" s="290">
        <f t="shared" si="26"/>
        <v>84.349555967359336</v>
      </c>
      <c r="J161" s="290">
        <f t="shared" si="27"/>
        <v>13.817687013378579</v>
      </c>
      <c r="K161" s="462"/>
      <c r="L161" s="508"/>
      <c r="M161" s="20"/>
      <c r="N161" s="20"/>
      <c r="O161" s="20"/>
    </row>
    <row r="162" spans="1:15" s="8" customFormat="1" ht="131.25" customHeight="1" x14ac:dyDescent="0.5">
      <c r="A162" s="459"/>
      <c r="B162" s="503"/>
      <c r="C162" s="504"/>
      <c r="D162" s="248" t="s">
        <v>20</v>
      </c>
      <c r="E162" s="351">
        <v>420</v>
      </c>
      <c r="F162" s="351">
        <v>809.08517000000006</v>
      </c>
      <c r="G162" s="351">
        <v>789.08517000000006</v>
      </c>
      <c r="H162" s="350">
        <f t="shared" si="28"/>
        <v>-20</v>
      </c>
      <c r="I162" s="290">
        <f t="shared" si="26"/>
        <v>97.528072353618839</v>
      </c>
      <c r="J162" s="290">
        <f t="shared" si="27"/>
        <v>187.87742142857144</v>
      </c>
      <c r="K162" s="462"/>
      <c r="L162" s="508"/>
      <c r="M162" s="20"/>
      <c r="N162" s="20"/>
      <c r="O162" s="20"/>
    </row>
    <row r="163" spans="1:15" s="8" customFormat="1" ht="245.25" customHeight="1" x14ac:dyDescent="0.5">
      <c r="A163" s="459"/>
      <c r="B163" s="503"/>
      <c r="C163" s="504"/>
      <c r="D163" s="252" t="s">
        <v>21</v>
      </c>
      <c r="E163" s="315">
        <v>0</v>
      </c>
      <c r="F163" s="315">
        <v>0</v>
      </c>
      <c r="G163" s="315">
        <v>0</v>
      </c>
      <c r="H163" s="285">
        <f t="shared" si="28"/>
        <v>0</v>
      </c>
      <c r="I163" s="290">
        <f t="shared" si="26"/>
        <v>0</v>
      </c>
      <c r="J163" s="290">
        <f t="shared" si="27"/>
        <v>0</v>
      </c>
      <c r="K163" s="462"/>
      <c r="L163" s="508"/>
      <c r="M163" s="20"/>
      <c r="N163" s="20"/>
      <c r="O163" s="20"/>
    </row>
    <row r="164" spans="1:15" s="8" customFormat="1" ht="191.25" customHeight="1" x14ac:dyDescent="0.5">
      <c r="A164" s="459"/>
      <c r="B164" s="503"/>
      <c r="C164" s="504"/>
      <c r="D164" s="252" t="s">
        <v>22</v>
      </c>
      <c r="E164" s="315">
        <v>0</v>
      </c>
      <c r="F164" s="315">
        <v>0</v>
      </c>
      <c r="G164" s="315">
        <v>0</v>
      </c>
      <c r="H164" s="285">
        <f t="shared" si="28"/>
        <v>0</v>
      </c>
      <c r="I164" s="290">
        <f t="shared" si="26"/>
        <v>0</v>
      </c>
      <c r="J164" s="290">
        <f t="shared" si="27"/>
        <v>0</v>
      </c>
      <c r="K164" s="462"/>
      <c r="L164" s="508"/>
      <c r="M164" s="20"/>
      <c r="N164" s="20"/>
      <c r="O164" s="20"/>
    </row>
    <row r="165" spans="1:15" s="8" customFormat="1" ht="131.25" customHeight="1" x14ac:dyDescent="0.5">
      <c r="A165" s="459"/>
      <c r="B165" s="503"/>
      <c r="C165" s="504"/>
      <c r="D165" s="253" t="s">
        <v>23</v>
      </c>
      <c r="E165" s="287">
        <v>0</v>
      </c>
      <c r="F165" s="287">
        <v>0</v>
      </c>
      <c r="G165" s="287">
        <v>0</v>
      </c>
      <c r="H165" s="350">
        <f t="shared" si="28"/>
        <v>0</v>
      </c>
      <c r="I165" s="290">
        <f t="shared" si="26"/>
        <v>0</v>
      </c>
      <c r="J165" s="290">
        <f t="shared" si="27"/>
        <v>0</v>
      </c>
      <c r="K165" s="462"/>
      <c r="L165" s="508"/>
      <c r="M165" s="20"/>
      <c r="N165" s="20"/>
      <c r="O165" s="20"/>
    </row>
    <row r="166" spans="1:15" s="8" customFormat="1" ht="131.25" customHeight="1" x14ac:dyDescent="0.5">
      <c r="A166" s="459"/>
      <c r="B166" s="503"/>
      <c r="C166" s="504"/>
      <c r="D166" s="255" t="s">
        <v>24</v>
      </c>
      <c r="E166" s="287">
        <v>0</v>
      </c>
      <c r="F166" s="287">
        <v>0</v>
      </c>
      <c r="G166" s="287">
        <v>0</v>
      </c>
      <c r="H166" s="285">
        <f t="shared" si="28"/>
        <v>0</v>
      </c>
      <c r="I166" s="290">
        <f t="shared" si="26"/>
        <v>0</v>
      </c>
      <c r="J166" s="290">
        <f t="shared" si="27"/>
        <v>0</v>
      </c>
      <c r="K166" s="462"/>
      <c r="L166" s="508"/>
      <c r="M166" s="20"/>
      <c r="N166" s="20"/>
      <c r="O166" s="20"/>
    </row>
    <row r="167" spans="1:15" s="8" customFormat="1" ht="222.75" customHeight="1" x14ac:dyDescent="0.5">
      <c r="A167" s="459">
        <v>20</v>
      </c>
      <c r="B167" s="503" t="s">
        <v>53</v>
      </c>
      <c r="C167" s="504">
        <v>10</v>
      </c>
      <c r="D167" s="244" t="s">
        <v>17</v>
      </c>
      <c r="E167" s="276">
        <f>E168+E169+E170+E171+E173</f>
        <v>474504.5723</v>
      </c>
      <c r="F167" s="276">
        <f>F168+F169+F170+F171+F173</f>
        <v>109826.27834</v>
      </c>
      <c r="G167" s="276">
        <f>G168+G169+G170+G171+G173</f>
        <v>109956.81468999998</v>
      </c>
      <c r="H167" s="277">
        <f t="shared" si="28"/>
        <v>130.5363499999803</v>
      </c>
      <c r="I167" s="276">
        <f t="shared" si="26"/>
        <v>100.11885711869056</v>
      </c>
      <c r="J167" s="276">
        <f t="shared" si="27"/>
        <v>23.172972634809739</v>
      </c>
      <c r="K167" s="462">
        <v>11</v>
      </c>
      <c r="L167" s="507" t="s">
        <v>67</v>
      </c>
      <c r="M167" s="20"/>
      <c r="N167" s="20"/>
      <c r="O167" s="20"/>
    </row>
    <row r="168" spans="1:15" s="8" customFormat="1" ht="172.5" customHeight="1" x14ac:dyDescent="0.5">
      <c r="A168" s="459"/>
      <c r="B168" s="503"/>
      <c r="C168" s="504"/>
      <c r="D168" s="248" t="s">
        <v>18</v>
      </c>
      <c r="E168" s="353">
        <v>5341.7000000000007</v>
      </c>
      <c r="F168" s="353">
        <v>1010.3068899999998</v>
      </c>
      <c r="G168" s="353">
        <v>1265.1999900000001</v>
      </c>
      <c r="H168" s="354">
        <f t="shared" si="28"/>
        <v>254.89310000000023</v>
      </c>
      <c r="I168" s="290">
        <f t="shared" si="26"/>
        <v>125.22927464149041</v>
      </c>
      <c r="J168" s="290">
        <f t="shared" si="27"/>
        <v>23.685343429994195</v>
      </c>
      <c r="K168" s="462"/>
      <c r="L168" s="508"/>
      <c r="M168" s="20"/>
      <c r="N168" s="20"/>
      <c r="O168" s="20"/>
    </row>
    <row r="169" spans="1:15" s="8" customFormat="1" ht="146.25" customHeight="1" x14ac:dyDescent="0.5">
      <c r="A169" s="459"/>
      <c r="B169" s="503"/>
      <c r="C169" s="504"/>
      <c r="D169" s="248" t="s">
        <v>19</v>
      </c>
      <c r="E169" s="353">
        <v>1696.6000000000001</v>
      </c>
      <c r="F169" s="353">
        <v>511.78577000000001</v>
      </c>
      <c r="G169" s="355">
        <v>37.018940000000001</v>
      </c>
      <c r="H169" s="356">
        <f t="shared" si="28"/>
        <v>-474.76683000000003</v>
      </c>
      <c r="I169" s="290">
        <f t="shared" si="26"/>
        <v>7.2332882565296792</v>
      </c>
      <c r="J169" s="290">
        <f t="shared" si="27"/>
        <v>2.18194860308853</v>
      </c>
      <c r="K169" s="462"/>
      <c r="L169" s="508"/>
      <c r="M169" s="20"/>
      <c r="N169" s="20"/>
      <c r="O169" s="20"/>
    </row>
    <row r="170" spans="1:15" s="8" customFormat="1" ht="159" customHeight="1" x14ac:dyDescent="0.5">
      <c r="A170" s="459"/>
      <c r="B170" s="503"/>
      <c r="C170" s="504"/>
      <c r="D170" s="248" t="s">
        <v>20</v>
      </c>
      <c r="E170" s="353">
        <v>417787.14120000001</v>
      </c>
      <c r="F170" s="353">
        <v>108304.18568000001</v>
      </c>
      <c r="G170" s="353">
        <v>108654.59575999998</v>
      </c>
      <c r="H170" s="354">
        <f t="shared" si="28"/>
        <v>350.41007999997237</v>
      </c>
      <c r="I170" s="290">
        <f t="shared" si="26"/>
        <v>100.32354250927598</v>
      </c>
      <c r="J170" s="290">
        <f t="shared" si="27"/>
        <v>26.007166100879502</v>
      </c>
      <c r="K170" s="462"/>
      <c r="L170" s="508"/>
      <c r="M170" s="20"/>
      <c r="N170" s="20"/>
      <c r="O170" s="20"/>
    </row>
    <row r="171" spans="1:15" s="8" customFormat="1" ht="166.5" customHeight="1" x14ac:dyDescent="0.5">
      <c r="A171" s="459"/>
      <c r="B171" s="503"/>
      <c r="C171" s="504"/>
      <c r="D171" s="252" t="s">
        <v>21</v>
      </c>
      <c r="E171" s="357">
        <v>0</v>
      </c>
      <c r="F171" s="357">
        <v>0</v>
      </c>
      <c r="G171" s="357">
        <v>0</v>
      </c>
      <c r="H171" s="356">
        <f t="shared" si="28"/>
        <v>0</v>
      </c>
      <c r="I171" s="290">
        <f t="shared" si="26"/>
        <v>0</v>
      </c>
      <c r="J171" s="290">
        <f t="shared" si="27"/>
        <v>0</v>
      </c>
      <c r="K171" s="462"/>
      <c r="L171" s="508"/>
      <c r="M171" s="20"/>
      <c r="N171" s="20"/>
      <c r="O171" s="20"/>
    </row>
    <row r="172" spans="1:15" s="8" customFormat="1" ht="215.25" customHeight="1" x14ac:dyDescent="0.5">
      <c r="A172" s="459"/>
      <c r="B172" s="503"/>
      <c r="C172" s="504"/>
      <c r="D172" s="252" t="s">
        <v>22</v>
      </c>
      <c r="E172" s="357">
        <v>0</v>
      </c>
      <c r="F172" s="357">
        <v>0</v>
      </c>
      <c r="G172" s="357">
        <v>0</v>
      </c>
      <c r="H172" s="356">
        <f t="shared" si="28"/>
        <v>0</v>
      </c>
      <c r="I172" s="290">
        <f t="shared" si="26"/>
        <v>0</v>
      </c>
      <c r="J172" s="290">
        <f t="shared" si="27"/>
        <v>0</v>
      </c>
      <c r="K172" s="462"/>
      <c r="L172" s="508"/>
      <c r="M172" s="20"/>
      <c r="N172" s="20"/>
      <c r="O172" s="20"/>
    </row>
    <row r="173" spans="1:15" s="8" customFormat="1" ht="141.75" customHeight="1" x14ac:dyDescent="0.5">
      <c r="A173" s="459"/>
      <c r="B173" s="503"/>
      <c r="C173" s="504"/>
      <c r="D173" s="253" t="s">
        <v>23</v>
      </c>
      <c r="E173" s="357">
        <v>49679.131099999999</v>
      </c>
      <c r="F173" s="357">
        <v>0</v>
      </c>
      <c r="G173" s="357">
        <v>0</v>
      </c>
      <c r="H173" s="358">
        <f t="shared" si="28"/>
        <v>0</v>
      </c>
      <c r="I173" s="290">
        <f t="shared" si="26"/>
        <v>0</v>
      </c>
      <c r="J173" s="290">
        <f t="shared" si="27"/>
        <v>0</v>
      </c>
      <c r="K173" s="462"/>
      <c r="L173" s="508"/>
      <c r="M173" s="20"/>
      <c r="N173" s="20"/>
      <c r="O173" s="20"/>
    </row>
    <row r="174" spans="1:15" s="8" customFormat="1" ht="128.25" customHeight="1" x14ac:dyDescent="0.5">
      <c r="A174" s="459"/>
      <c r="B174" s="503"/>
      <c r="C174" s="504"/>
      <c r="D174" s="255" t="s">
        <v>24</v>
      </c>
      <c r="E174" s="314">
        <v>0</v>
      </c>
      <c r="F174" s="314">
        <v>0</v>
      </c>
      <c r="G174" s="314">
        <v>0</v>
      </c>
      <c r="H174" s="356">
        <f t="shared" si="28"/>
        <v>0</v>
      </c>
      <c r="I174" s="290">
        <f t="shared" si="26"/>
        <v>0</v>
      </c>
      <c r="J174" s="290">
        <f t="shared" si="27"/>
        <v>0</v>
      </c>
      <c r="K174" s="462"/>
      <c r="L174" s="508"/>
      <c r="M174" s="20"/>
      <c r="N174" s="20"/>
      <c r="O174" s="20"/>
    </row>
    <row r="175" spans="1:15" s="8" customFormat="1" ht="210.75" customHeight="1" x14ac:dyDescent="0.5">
      <c r="A175" s="459">
        <v>21</v>
      </c>
      <c r="B175" s="503" t="s">
        <v>54</v>
      </c>
      <c r="C175" s="504">
        <v>14</v>
      </c>
      <c r="D175" s="244" t="s">
        <v>17</v>
      </c>
      <c r="E175" s="276">
        <f>E176+E177+E178+E179+E181</f>
        <v>2046.6</v>
      </c>
      <c r="F175" s="276">
        <f>F176+F177+F178+F179+F181</f>
        <v>192.8</v>
      </c>
      <c r="G175" s="276">
        <f>G176+G177+G178+G179+G181</f>
        <v>192.8</v>
      </c>
      <c r="H175" s="359">
        <f t="shared" si="28"/>
        <v>0</v>
      </c>
      <c r="I175" s="276">
        <f t="shared" si="26"/>
        <v>100</v>
      </c>
      <c r="J175" s="276">
        <f t="shared" si="27"/>
        <v>9.420502296491744</v>
      </c>
      <c r="K175" s="462">
        <v>3</v>
      </c>
      <c r="L175" s="465" t="s">
        <v>55</v>
      </c>
      <c r="M175" s="20"/>
      <c r="N175" s="20"/>
      <c r="O175" s="20"/>
    </row>
    <row r="176" spans="1:15" s="8" customFormat="1" ht="169.5" customHeight="1" x14ac:dyDescent="0.5">
      <c r="A176" s="459"/>
      <c r="B176" s="503"/>
      <c r="C176" s="504"/>
      <c r="D176" s="248" t="s">
        <v>18</v>
      </c>
      <c r="E176" s="287">
        <v>0</v>
      </c>
      <c r="F176" s="287">
        <v>0</v>
      </c>
      <c r="G176" s="287">
        <v>0</v>
      </c>
      <c r="H176" s="284">
        <f t="shared" si="28"/>
        <v>0</v>
      </c>
      <c r="I176" s="290">
        <f t="shared" ref="I176:I182" si="29">IF(F176=0,0,G176/F176*100)</f>
        <v>0</v>
      </c>
      <c r="J176" s="290">
        <f t="shared" si="27"/>
        <v>0</v>
      </c>
      <c r="K176" s="462"/>
      <c r="L176" s="466"/>
      <c r="M176" s="20"/>
      <c r="N176" s="20"/>
      <c r="O176" s="20"/>
    </row>
    <row r="177" spans="1:15" s="8" customFormat="1" ht="154.5" customHeight="1" x14ac:dyDescent="0.5">
      <c r="A177" s="459"/>
      <c r="B177" s="503"/>
      <c r="C177" s="504"/>
      <c r="D177" s="248" t="s">
        <v>19</v>
      </c>
      <c r="E177" s="280">
        <v>106.6</v>
      </c>
      <c r="F177" s="280">
        <v>0</v>
      </c>
      <c r="G177" s="287">
        <v>0</v>
      </c>
      <c r="H177" s="284">
        <v>0</v>
      </c>
      <c r="I177" s="290">
        <f t="shared" si="29"/>
        <v>0</v>
      </c>
      <c r="J177" s="290">
        <f t="shared" si="27"/>
        <v>0</v>
      </c>
      <c r="K177" s="462"/>
      <c r="L177" s="466"/>
      <c r="M177" s="20"/>
      <c r="N177" s="20"/>
      <c r="O177" s="20"/>
    </row>
    <row r="178" spans="1:15" s="8" customFormat="1" ht="184.5" customHeight="1" x14ac:dyDescent="0.5">
      <c r="A178" s="459"/>
      <c r="B178" s="503"/>
      <c r="C178" s="504"/>
      <c r="D178" s="248" t="s">
        <v>20</v>
      </c>
      <c r="E178" s="280">
        <v>1940</v>
      </c>
      <c r="F178" s="280">
        <v>192.8</v>
      </c>
      <c r="G178" s="280">
        <v>192.8</v>
      </c>
      <c r="H178" s="284">
        <v>0</v>
      </c>
      <c r="I178" s="290">
        <f t="shared" si="29"/>
        <v>100</v>
      </c>
      <c r="J178" s="290">
        <f t="shared" si="27"/>
        <v>9.9381443298969074</v>
      </c>
      <c r="K178" s="462"/>
      <c r="L178" s="466"/>
      <c r="M178" s="20"/>
      <c r="N178" s="20"/>
      <c r="O178" s="20"/>
    </row>
    <row r="179" spans="1:15" s="8" customFormat="1" ht="232.5" customHeight="1" x14ac:dyDescent="0.5">
      <c r="A179" s="459"/>
      <c r="B179" s="503"/>
      <c r="C179" s="504"/>
      <c r="D179" s="252" t="s">
        <v>21</v>
      </c>
      <c r="E179" s="315">
        <v>0</v>
      </c>
      <c r="F179" s="287">
        <v>0</v>
      </c>
      <c r="G179" s="287">
        <v>0</v>
      </c>
      <c r="H179" s="360">
        <f t="shared" ref="H179:H185" si="30">G179-F179</f>
        <v>0</v>
      </c>
      <c r="I179" s="290">
        <f t="shared" si="29"/>
        <v>0</v>
      </c>
      <c r="J179" s="290">
        <f t="shared" si="27"/>
        <v>0</v>
      </c>
      <c r="K179" s="462"/>
      <c r="L179" s="466"/>
      <c r="M179" s="20"/>
      <c r="N179" s="20"/>
      <c r="O179" s="20"/>
    </row>
    <row r="180" spans="1:15" s="8" customFormat="1" ht="183" customHeight="1" x14ac:dyDescent="0.5">
      <c r="A180" s="459"/>
      <c r="B180" s="503"/>
      <c r="C180" s="504"/>
      <c r="D180" s="252" t="s">
        <v>22</v>
      </c>
      <c r="E180" s="315">
        <v>0</v>
      </c>
      <c r="F180" s="287">
        <v>0</v>
      </c>
      <c r="G180" s="287">
        <v>0</v>
      </c>
      <c r="H180" s="360">
        <f t="shared" si="30"/>
        <v>0</v>
      </c>
      <c r="I180" s="290">
        <f t="shared" si="29"/>
        <v>0</v>
      </c>
      <c r="J180" s="290">
        <f t="shared" si="27"/>
        <v>0</v>
      </c>
      <c r="K180" s="462"/>
      <c r="L180" s="466"/>
      <c r="M180" s="20"/>
      <c r="N180" s="20"/>
      <c r="O180" s="20"/>
    </row>
    <row r="181" spans="1:15" s="8" customFormat="1" ht="191.25" customHeight="1" x14ac:dyDescent="0.5">
      <c r="A181" s="459"/>
      <c r="B181" s="503"/>
      <c r="C181" s="504"/>
      <c r="D181" s="253" t="s">
        <v>23</v>
      </c>
      <c r="E181" s="310">
        <v>0</v>
      </c>
      <c r="F181" s="287">
        <v>0</v>
      </c>
      <c r="G181" s="287">
        <v>0</v>
      </c>
      <c r="H181" s="360">
        <f t="shared" si="30"/>
        <v>0</v>
      </c>
      <c r="I181" s="290">
        <f t="shared" si="29"/>
        <v>0</v>
      </c>
      <c r="J181" s="290">
        <f t="shared" si="27"/>
        <v>0</v>
      </c>
      <c r="K181" s="462"/>
      <c r="L181" s="466"/>
      <c r="M181" s="20"/>
      <c r="N181" s="20"/>
      <c r="O181" s="20"/>
    </row>
    <row r="182" spans="1:15" s="8" customFormat="1" ht="173.25" customHeight="1" x14ac:dyDescent="0.5">
      <c r="A182" s="459"/>
      <c r="B182" s="503"/>
      <c r="C182" s="504"/>
      <c r="D182" s="255" t="s">
        <v>24</v>
      </c>
      <c r="E182" s="287">
        <v>0</v>
      </c>
      <c r="F182" s="287">
        <v>0</v>
      </c>
      <c r="G182" s="287">
        <v>0</v>
      </c>
      <c r="H182" s="360">
        <f t="shared" si="30"/>
        <v>0</v>
      </c>
      <c r="I182" s="290">
        <f t="shared" si="29"/>
        <v>0</v>
      </c>
      <c r="J182" s="290">
        <f t="shared" si="27"/>
        <v>0</v>
      </c>
      <c r="K182" s="462"/>
      <c r="L182" s="466"/>
      <c r="M182" s="20"/>
      <c r="N182" s="20"/>
      <c r="O182" s="20"/>
    </row>
    <row r="183" spans="1:15" s="8" customFormat="1" ht="210.75" customHeight="1" x14ac:dyDescent="0.5">
      <c r="A183" s="459">
        <v>22</v>
      </c>
      <c r="B183" s="503" t="s">
        <v>56</v>
      </c>
      <c r="C183" s="504">
        <v>3</v>
      </c>
      <c r="D183" s="244" t="s">
        <v>17</v>
      </c>
      <c r="E183" s="276">
        <f>E184+E185+E186+E187+E189</f>
        <v>1500</v>
      </c>
      <c r="F183" s="276">
        <f>F184+F185+F186+F187+F189</f>
        <v>0</v>
      </c>
      <c r="G183" s="276">
        <f>G184+G185+G186+G187+G189</f>
        <v>0</v>
      </c>
      <c r="H183" s="299">
        <f t="shared" si="30"/>
        <v>0</v>
      </c>
      <c r="I183" s="276">
        <f>IF(G183=0,0,G183/F183*100)</f>
        <v>0</v>
      </c>
      <c r="J183" s="276">
        <f t="shared" si="27"/>
        <v>0</v>
      </c>
      <c r="K183" s="462">
        <v>3</v>
      </c>
      <c r="L183" s="465" t="s">
        <v>59</v>
      </c>
      <c r="M183" s="20"/>
      <c r="N183" s="20"/>
      <c r="O183" s="20"/>
    </row>
    <row r="184" spans="1:15" s="8" customFormat="1" ht="169.5" customHeight="1" x14ac:dyDescent="0.5">
      <c r="A184" s="459"/>
      <c r="B184" s="503"/>
      <c r="C184" s="504"/>
      <c r="D184" s="248" t="s">
        <v>18</v>
      </c>
      <c r="E184" s="287">
        <v>0</v>
      </c>
      <c r="F184" s="287">
        <v>0</v>
      </c>
      <c r="G184" s="287">
        <v>0</v>
      </c>
      <c r="H184" s="292">
        <f t="shared" si="30"/>
        <v>0</v>
      </c>
      <c r="I184" s="290">
        <f t="shared" ref="I184:I190" si="31">IF(F184=0,0,G184/F184*100)</f>
        <v>0</v>
      </c>
      <c r="J184" s="290">
        <f t="shared" si="27"/>
        <v>0</v>
      </c>
      <c r="K184" s="462"/>
      <c r="L184" s="466"/>
      <c r="M184" s="20"/>
      <c r="N184" s="20"/>
      <c r="O184" s="20"/>
    </row>
    <row r="185" spans="1:15" s="8" customFormat="1" ht="154.5" customHeight="1" x14ac:dyDescent="0.5">
      <c r="A185" s="459"/>
      <c r="B185" s="503"/>
      <c r="C185" s="504"/>
      <c r="D185" s="248" t="s">
        <v>19</v>
      </c>
      <c r="E185" s="287">
        <v>0</v>
      </c>
      <c r="F185" s="287">
        <v>0</v>
      </c>
      <c r="G185" s="287">
        <v>0</v>
      </c>
      <c r="H185" s="289">
        <f t="shared" si="30"/>
        <v>0</v>
      </c>
      <c r="I185" s="290">
        <f t="shared" si="31"/>
        <v>0</v>
      </c>
      <c r="J185" s="290">
        <f t="shared" si="27"/>
        <v>0</v>
      </c>
      <c r="K185" s="462"/>
      <c r="L185" s="466"/>
      <c r="M185" s="20"/>
      <c r="N185" s="20"/>
      <c r="O185" s="20"/>
    </row>
    <row r="186" spans="1:15" s="8" customFormat="1" ht="184.5" customHeight="1" x14ac:dyDescent="0.5">
      <c r="A186" s="459"/>
      <c r="B186" s="503"/>
      <c r="C186" s="504"/>
      <c r="D186" s="248" t="s">
        <v>20</v>
      </c>
      <c r="E186" s="361">
        <v>1500</v>
      </c>
      <c r="F186" s="287">
        <v>0</v>
      </c>
      <c r="G186" s="287">
        <v>0</v>
      </c>
      <c r="H186" s="289">
        <v>0</v>
      </c>
      <c r="I186" s="290">
        <f t="shared" si="31"/>
        <v>0</v>
      </c>
      <c r="J186" s="290">
        <f t="shared" si="27"/>
        <v>0</v>
      </c>
      <c r="K186" s="462"/>
      <c r="L186" s="466"/>
      <c r="M186" s="20"/>
      <c r="N186" s="20"/>
      <c r="O186" s="20"/>
    </row>
    <row r="187" spans="1:15" s="8" customFormat="1" ht="236.25" customHeight="1" x14ac:dyDescent="0.5">
      <c r="A187" s="459"/>
      <c r="B187" s="503"/>
      <c r="C187" s="504"/>
      <c r="D187" s="252" t="s">
        <v>21</v>
      </c>
      <c r="E187" s="315">
        <v>0</v>
      </c>
      <c r="F187" s="287">
        <v>0</v>
      </c>
      <c r="G187" s="287">
        <v>0</v>
      </c>
      <c r="H187" s="292">
        <f>G187-F187</f>
        <v>0</v>
      </c>
      <c r="I187" s="290">
        <f t="shared" si="31"/>
        <v>0</v>
      </c>
      <c r="J187" s="290">
        <f t="shared" si="27"/>
        <v>0</v>
      </c>
      <c r="K187" s="462"/>
      <c r="L187" s="466"/>
      <c r="M187" s="20"/>
      <c r="N187" s="20"/>
      <c r="O187" s="20"/>
    </row>
    <row r="188" spans="1:15" s="8" customFormat="1" ht="183" customHeight="1" x14ac:dyDescent="0.5">
      <c r="A188" s="459"/>
      <c r="B188" s="503"/>
      <c r="C188" s="504"/>
      <c r="D188" s="252" t="s">
        <v>22</v>
      </c>
      <c r="E188" s="315">
        <v>0</v>
      </c>
      <c r="F188" s="287">
        <v>0</v>
      </c>
      <c r="G188" s="287">
        <v>0</v>
      </c>
      <c r="H188" s="292">
        <f>G188-F188</f>
        <v>0</v>
      </c>
      <c r="I188" s="290">
        <f t="shared" si="31"/>
        <v>0</v>
      </c>
      <c r="J188" s="290">
        <f t="shared" si="27"/>
        <v>0</v>
      </c>
      <c r="K188" s="462"/>
      <c r="L188" s="466"/>
      <c r="M188" s="20"/>
      <c r="N188" s="20"/>
      <c r="O188" s="20"/>
    </row>
    <row r="189" spans="1:15" s="8" customFormat="1" ht="128.25" customHeight="1" x14ac:dyDescent="0.5">
      <c r="A189" s="459"/>
      <c r="B189" s="503"/>
      <c r="C189" s="504"/>
      <c r="D189" s="253" t="s">
        <v>23</v>
      </c>
      <c r="E189" s="310">
        <v>0</v>
      </c>
      <c r="F189" s="287">
        <v>0</v>
      </c>
      <c r="G189" s="287">
        <v>0</v>
      </c>
      <c r="H189" s="292">
        <f>G189-F189</f>
        <v>0</v>
      </c>
      <c r="I189" s="290">
        <f t="shared" si="31"/>
        <v>0</v>
      </c>
      <c r="J189" s="290">
        <f t="shared" si="27"/>
        <v>0</v>
      </c>
      <c r="K189" s="462"/>
      <c r="L189" s="466"/>
      <c r="M189" s="20"/>
      <c r="N189" s="20"/>
      <c r="O189" s="20"/>
    </row>
    <row r="190" spans="1:15" s="8" customFormat="1" ht="128.25" customHeight="1" x14ac:dyDescent="0.5">
      <c r="A190" s="459"/>
      <c r="B190" s="503"/>
      <c r="C190" s="504"/>
      <c r="D190" s="255" t="s">
        <v>24</v>
      </c>
      <c r="E190" s="287">
        <v>0</v>
      </c>
      <c r="F190" s="287">
        <v>0</v>
      </c>
      <c r="G190" s="287">
        <v>0</v>
      </c>
      <c r="H190" s="292">
        <f>G190-F190</f>
        <v>0</v>
      </c>
      <c r="I190" s="290">
        <f t="shared" si="31"/>
        <v>0</v>
      </c>
      <c r="J190" s="290">
        <f t="shared" si="27"/>
        <v>0</v>
      </c>
      <c r="K190" s="462"/>
      <c r="L190" s="466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65" customFormat="1" ht="87" customHeight="1" x14ac:dyDescent="0.8">
      <c r="A4" s="482" t="s">
        <v>1</v>
      </c>
      <c r="B4" s="482" t="s">
        <v>2</v>
      </c>
      <c r="C4" s="482" t="s">
        <v>3</v>
      </c>
      <c r="D4" s="482" t="s">
        <v>4</v>
      </c>
      <c r="E4" s="483" t="s">
        <v>77</v>
      </c>
      <c r="F4" s="483"/>
      <c r="G4" s="483"/>
      <c r="H4" s="483"/>
      <c r="I4" s="483"/>
      <c r="J4" s="483"/>
      <c r="K4" s="483"/>
      <c r="L4" s="483"/>
      <c r="M4" s="467" t="s">
        <v>5</v>
      </c>
      <c r="N4" s="482" t="s">
        <v>6</v>
      </c>
      <c r="O4" s="63"/>
      <c r="P4" s="63"/>
      <c r="Q4" s="63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s="65" customFormat="1" ht="301.5" customHeight="1" x14ac:dyDescent="0.8">
      <c r="A5" s="482"/>
      <c r="B5" s="482"/>
      <c r="C5" s="482"/>
      <c r="D5" s="482"/>
      <c r="E5" s="66" t="s">
        <v>72</v>
      </c>
      <c r="F5" s="66" t="s">
        <v>7</v>
      </c>
      <c r="G5" s="66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76</v>
      </c>
      <c r="M5" s="467"/>
      <c r="N5" s="482"/>
      <c r="O5" s="63"/>
      <c r="P5" s="63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s="65" customFormat="1" ht="184.5" customHeight="1" x14ac:dyDescent="0.8">
      <c r="A6" s="222">
        <v>1</v>
      </c>
      <c r="B6" s="222">
        <v>2</v>
      </c>
      <c r="C6" s="222">
        <v>3</v>
      </c>
      <c r="D6" s="222">
        <v>4</v>
      </c>
      <c r="E6" s="66">
        <v>5</v>
      </c>
      <c r="F6" s="66">
        <v>6</v>
      </c>
      <c r="G6" s="66">
        <v>7</v>
      </c>
      <c r="H6" s="66">
        <v>8</v>
      </c>
      <c r="I6" s="67" t="s">
        <v>13</v>
      </c>
      <c r="J6" s="67" t="s">
        <v>14</v>
      </c>
      <c r="K6" s="67" t="s">
        <v>15</v>
      </c>
      <c r="L6" s="67" t="s">
        <v>16</v>
      </c>
      <c r="M6" s="68">
        <v>13</v>
      </c>
      <c r="N6" s="222">
        <v>14</v>
      </c>
      <c r="O6" s="63"/>
      <c r="P6" s="63"/>
      <c r="Q6" s="6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s="15" customFormat="1" ht="154.5" customHeight="1" x14ac:dyDescent="0.5">
      <c r="A7" s="482"/>
      <c r="B7" s="484" t="s">
        <v>66</v>
      </c>
      <c r="C7" s="485">
        <f>C15+C23+C31+C39+C47+C55+C63+C71+C79+C87+C95+C103+C111+C119+C127+C135+C143++C151+C159+C167+C175+183</f>
        <v>325</v>
      </c>
      <c r="D7" s="12" t="s">
        <v>17</v>
      </c>
      <c r="E7" s="25">
        <f>E8+E9+E10+E11+E13</f>
        <v>8648265.5830799993</v>
      </c>
      <c r="F7" s="25">
        <f>F8+F9+F10+F11+F13</f>
        <v>1033567.7978099999</v>
      </c>
      <c r="G7" s="25">
        <f>G8+G9+G10+G11+G13</f>
        <v>3646205.2423300003</v>
      </c>
      <c r="H7" s="25">
        <f>H8+H9+H10</f>
        <v>1000050.68469</v>
      </c>
      <c r="I7" s="58">
        <f t="shared" ref="I7:I26" si="0">H7-F7</f>
        <v>-33517.113119999878</v>
      </c>
      <c r="J7" s="25">
        <f>IF(H7=0, ,H7/G7*100)</f>
        <v>27.427163810749917</v>
      </c>
      <c r="K7" s="25">
        <f t="shared" ref="K7:K15" si="1">IF(H7=0,0,H7/F7*100)</f>
        <v>96.757144215307562</v>
      </c>
      <c r="L7" s="25">
        <f t="shared" ref="L7:L70" si="2">IF(H7=0,0,H7/E7*100)</f>
        <v>11.563598216115853</v>
      </c>
      <c r="M7" s="487">
        <f>M15+M23+M31+M39+M47+M55+M63+M71+M79+M87+M95+M103+M111+M119+M127+M135+M143+M151+M159+M167+M175+M183</f>
        <v>150</v>
      </c>
      <c r="N7" s="489" t="s">
        <v>79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482"/>
      <c r="B8" s="484"/>
      <c r="C8" s="486"/>
      <c r="D8" s="16" t="s">
        <v>18</v>
      </c>
      <c r="E8" s="219">
        <f>E16+E24+E32+E40+E48+E56+E64+E72+E80+E88+E96+E104+E112+E120+E128+E136+E144+E152+E160+E168+E176+E184</f>
        <v>22509.000000000004</v>
      </c>
      <c r="F8" s="219">
        <f t="shared" ref="F8:G8" si="3">F16+F24+F32+F40+F48+F56+F64+F72+F80+F88+F96+F104+F112+F120+F128+F136+F144+F152+F160+F168+F176+F184</f>
        <v>12990.220789999999</v>
      </c>
      <c r="G8" s="219">
        <f t="shared" si="3"/>
        <v>13841.264780000001</v>
      </c>
      <c r="H8" s="219">
        <f>H16+H24+H32+H40+H48+H56+H64+H72+H80+H88+H96+H104+H112+H120+H128+H136+H144+H152+H160+H168+H176+H184</f>
        <v>13841.257679999999</v>
      </c>
      <c r="I8" s="220">
        <f t="shared" si="0"/>
        <v>851.0368899999994</v>
      </c>
      <c r="J8" s="221">
        <f t="shared" ref="J8:J15" si="4">IF(H8=0, ,H8/G8*100)</f>
        <v>99.99994870410967</v>
      </c>
      <c r="K8" s="221">
        <f t="shared" si="1"/>
        <v>106.55136586019489</v>
      </c>
      <c r="L8" s="221">
        <f t="shared" si="2"/>
        <v>61.492103958416621</v>
      </c>
      <c r="M8" s="488"/>
      <c r="N8" s="490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482"/>
      <c r="B9" s="484"/>
      <c r="C9" s="486"/>
      <c r="D9" s="16" t="s">
        <v>19</v>
      </c>
      <c r="E9" s="219">
        <f t="shared" ref="E9:I14" si="5">E17+E25+E33+E41+E49+E57+E65+E73+E81+E89+E97+E105+E113+E121+E129+E137+E145+E153+E161+E169+E177+E185</f>
        <v>3370695.6070600003</v>
      </c>
      <c r="F9" s="219">
        <f t="shared" si="5"/>
        <v>383836.16611779993</v>
      </c>
      <c r="G9" s="219">
        <f t="shared" si="5"/>
        <v>467901.50812000001</v>
      </c>
      <c r="H9" s="219">
        <f>H17+H25+H33+H41+H49+H57+H65+H73+H81+H89+H97+H105+H113+H121+H129+H137+H145+H153+H161+H169+H177+H185</f>
        <v>387716.37399999995</v>
      </c>
      <c r="I9" s="220">
        <f t="shared" si="0"/>
        <v>3880.2078822000185</v>
      </c>
      <c r="J9" s="221">
        <f t="shared" si="4"/>
        <v>82.862817766461347</v>
      </c>
      <c r="K9" s="221">
        <f t="shared" si="1"/>
        <v>101.01090210478216</v>
      </c>
      <c r="L9" s="221">
        <f t="shared" si="2"/>
        <v>11.502562651694772</v>
      </c>
      <c r="M9" s="488"/>
      <c r="N9" s="490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482"/>
      <c r="B10" s="484"/>
      <c r="C10" s="486"/>
      <c r="D10" s="16" t="s">
        <v>20</v>
      </c>
      <c r="E10" s="219">
        <f t="shared" si="5"/>
        <v>2631440.4868599996</v>
      </c>
      <c r="F10" s="219">
        <f t="shared" si="5"/>
        <v>636741.41090219992</v>
      </c>
      <c r="G10" s="219">
        <f t="shared" si="5"/>
        <v>3164462.4694300001</v>
      </c>
      <c r="H10" s="219">
        <f>H18+H26+H34+H42+H50+H58+H66+H74+H82+H90+H98+H106+H114+H122+H130+H138+H146+H154+H162+H170+H178+H186</f>
        <v>598493.05301000003</v>
      </c>
      <c r="I10" s="220">
        <f t="shared" si="0"/>
        <v>-38248.357892199885</v>
      </c>
      <c r="J10" s="221">
        <f t="shared" si="4"/>
        <v>18.912945209231815</v>
      </c>
      <c r="K10" s="221">
        <f t="shared" si="1"/>
        <v>93.993109724400398</v>
      </c>
      <c r="L10" s="221">
        <f t="shared" si="2"/>
        <v>22.743932686243632</v>
      </c>
      <c r="M10" s="488"/>
      <c r="N10" s="490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482"/>
      <c r="B11" s="484"/>
      <c r="C11" s="486"/>
      <c r="D11" s="17" t="s">
        <v>21</v>
      </c>
      <c r="E11" s="219">
        <f t="shared" si="5"/>
        <v>0</v>
      </c>
      <c r="F11" s="219">
        <f t="shared" si="5"/>
        <v>0</v>
      </c>
      <c r="G11" s="219">
        <f t="shared" si="5"/>
        <v>0</v>
      </c>
      <c r="H11" s="219">
        <f t="shared" si="5"/>
        <v>0</v>
      </c>
      <c r="I11" s="219">
        <f t="shared" si="5"/>
        <v>0</v>
      </c>
      <c r="J11" s="221"/>
      <c r="K11" s="221">
        <f t="shared" si="1"/>
        <v>0</v>
      </c>
      <c r="L11" s="221">
        <f t="shared" si="2"/>
        <v>0</v>
      </c>
      <c r="M11" s="488"/>
      <c r="N11" s="490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482"/>
      <c r="B12" s="484"/>
      <c r="C12" s="486"/>
      <c r="D12" s="17" t="s">
        <v>22</v>
      </c>
      <c r="E12" s="219">
        <f t="shared" si="5"/>
        <v>19809.201580000001</v>
      </c>
      <c r="F12" s="219">
        <f t="shared" si="5"/>
        <v>0</v>
      </c>
      <c r="G12" s="219">
        <f t="shared" si="5"/>
        <v>19734.335579999999</v>
      </c>
      <c r="H12" s="219">
        <f t="shared" si="5"/>
        <v>10</v>
      </c>
      <c r="I12" s="220">
        <f t="shared" si="0"/>
        <v>10</v>
      </c>
      <c r="J12" s="221"/>
      <c r="K12" s="221">
        <v>0</v>
      </c>
      <c r="L12" s="221">
        <v>0</v>
      </c>
      <c r="M12" s="488"/>
      <c r="N12" s="490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482"/>
      <c r="B13" s="484"/>
      <c r="C13" s="486"/>
      <c r="D13" s="18" t="s">
        <v>23</v>
      </c>
      <c r="E13" s="236">
        <f>E29+E21+E53+E61+E77+E85+E101+E109+E117+E125+E133+E141+E149+E157+E173</f>
        <v>2623620.4891599999</v>
      </c>
      <c r="F13" s="219">
        <f t="shared" si="5"/>
        <v>0</v>
      </c>
      <c r="G13" s="219">
        <f t="shared" si="5"/>
        <v>0</v>
      </c>
      <c r="H13" s="219">
        <f t="shared" si="5"/>
        <v>0</v>
      </c>
      <c r="I13" s="219">
        <f t="shared" si="5"/>
        <v>0</v>
      </c>
      <c r="J13" s="221">
        <v>0</v>
      </c>
      <c r="K13" s="221">
        <f t="shared" si="1"/>
        <v>0</v>
      </c>
      <c r="L13" s="221">
        <f t="shared" si="2"/>
        <v>0</v>
      </c>
      <c r="M13" s="488"/>
      <c r="N13" s="490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482"/>
      <c r="B14" s="484"/>
      <c r="C14" s="486"/>
      <c r="D14" s="19" t="s">
        <v>24</v>
      </c>
      <c r="E14" s="219">
        <f t="shared" si="5"/>
        <v>13000</v>
      </c>
      <c r="F14" s="219">
        <f t="shared" si="5"/>
        <v>0</v>
      </c>
      <c r="G14" s="219">
        <f t="shared" si="5"/>
        <v>0</v>
      </c>
      <c r="H14" s="219">
        <v>0</v>
      </c>
      <c r="I14" s="219">
        <v>0</v>
      </c>
      <c r="J14" s="221">
        <f t="shared" ref="J14" si="6">IF(H14=0, ,H14/G14*100)</f>
        <v>0</v>
      </c>
      <c r="K14" s="221">
        <f t="shared" si="1"/>
        <v>0</v>
      </c>
      <c r="L14" s="221">
        <f t="shared" si="2"/>
        <v>0</v>
      </c>
      <c r="M14" s="488"/>
      <c r="N14" s="491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480">
        <v>1</v>
      </c>
      <c r="B15" s="460" t="s">
        <v>25</v>
      </c>
      <c r="C15" s="461">
        <v>11</v>
      </c>
      <c r="D15" s="12" t="s">
        <v>17</v>
      </c>
      <c r="E15" s="132">
        <v>2384832.6909699999</v>
      </c>
      <c r="F15" s="132">
        <v>456288.80577999994</v>
      </c>
      <c r="G15" s="132">
        <v>1013223.4580999999</v>
      </c>
      <c r="H15" s="132">
        <v>439751.85918000003</v>
      </c>
      <c r="I15" s="168">
        <f t="shared" si="0"/>
        <v>-16536.946599999908</v>
      </c>
      <c r="J15" s="146">
        <f t="shared" si="4"/>
        <v>43.401271029060482</v>
      </c>
      <c r="K15" s="146">
        <f t="shared" si="1"/>
        <v>96.375772013137393</v>
      </c>
      <c r="L15" s="146">
        <f t="shared" si="2"/>
        <v>18.43952663199768</v>
      </c>
      <c r="M15" s="467">
        <v>17</v>
      </c>
      <c r="N15" s="478" t="s">
        <v>26</v>
      </c>
      <c r="O15" s="20"/>
      <c r="P15" s="20"/>
      <c r="Q15" s="20"/>
    </row>
    <row r="16" spans="1:29" s="8" customFormat="1" ht="172.5" customHeight="1" x14ac:dyDescent="0.5">
      <c r="A16" s="480"/>
      <c r="B16" s="460"/>
      <c r="C16" s="461"/>
      <c r="D16" s="16" t="s">
        <v>18</v>
      </c>
      <c r="E16" s="138">
        <v>545.5</v>
      </c>
      <c r="F16" s="184">
        <v>11977.7639</v>
      </c>
      <c r="G16" s="184">
        <v>11526.57669</v>
      </c>
      <c r="H16" s="184">
        <v>11526.57669</v>
      </c>
      <c r="I16" s="188">
        <f t="shared" si="0"/>
        <v>-451.18721000000005</v>
      </c>
      <c r="J16" s="160">
        <f t="shared" ref="J16:J30" si="7">IF(G16=0,0,H16/G16)*100</f>
        <v>100</v>
      </c>
      <c r="K16" s="160">
        <f t="shared" ref="K16:K30" si="8">IF(F16=0,0,H16/F16*100)</f>
        <v>96.233126535412836</v>
      </c>
      <c r="L16" s="160">
        <f t="shared" si="2"/>
        <v>2113.0296406966086</v>
      </c>
      <c r="M16" s="467"/>
      <c r="N16" s="479"/>
      <c r="O16" s="20"/>
      <c r="P16" s="20"/>
      <c r="Q16" s="20"/>
    </row>
    <row r="17" spans="1:17" s="8" customFormat="1" ht="164.25" customHeight="1" x14ac:dyDescent="0.5">
      <c r="A17" s="480"/>
      <c r="B17" s="460"/>
      <c r="C17" s="461"/>
      <c r="D17" s="16" t="s">
        <v>19</v>
      </c>
      <c r="E17" s="138">
        <v>1729607.7</v>
      </c>
      <c r="F17" s="138">
        <v>306775.23591999995</v>
      </c>
      <c r="G17" s="138">
        <v>305395.99524999998</v>
      </c>
      <c r="H17" s="138">
        <v>292920.82999</v>
      </c>
      <c r="I17" s="161">
        <f t="shared" si="0"/>
        <v>-13854.40592999995</v>
      </c>
      <c r="J17" s="160">
        <f t="shared" si="7"/>
        <v>95.915085510604783</v>
      </c>
      <c r="K17" s="160">
        <f t="shared" si="8"/>
        <v>95.483857786482844</v>
      </c>
      <c r="L17" s="160">
        <f t="shared" si="2"/>
        <v>16.935680269577894</v>
      </c>
      <c r="M17" s="467"/>
      <c r="N17" s="479"/>
      <c r="O17" s="20"/>
      <c r="P17" s="20"/>
      <c r="Q17" s="20"/>
    </row>
    <row r="18" spans="1:17" s="8" customFormat="1" ht="168.75" customHeight="1" x14ac:dyDescent="0.5">
      <c r="A18" s="480"/>
      <c r="B18" s="460"/>
      <c r="C18" s="461"/>
      <c r="D18" s="16" t="s">
        <v>20</v>
      </c>
      <c r="E18" s="138">
        <v>512419.61300000001</v>
      </c>
      <c r="F18" s="138">
        <v>137535.80596</v>
      </c>
      <c r="G18" s="138">
        <v>696300.88615999999</v>
      </c>
      <c r="H18" s="138">
        <v>135304.45250000001</v>
      </c>
      <c r="I18" s="161">
        <f t="shared" si="0"/>
        <v>-2231.3534599999839</v>
      </c>
      <c r="J18" s="160">
        <f t="shared" si="7"/>
        <v>19.431894341853383</v>
      </c>
      <c r="K18" s="160">
        <f t="shared" si="8"/>
        <v>98.377619962725248</v>
      </c>
      <c r="L18" s="160">
        <f t="shared" si="2"/>
        <v>26.405010477223872</v>
      </c>
      <c r="M18" s="467"/>
      <c r="N18" s="479"/>
      <c r="O18" s="20"/>
      <c r="P18" s="20"/>
      <c r="Q18" s="20"/>
    </row>
    <row r="19" spans="1:17" s="8" customFormat="1" ht="195" customHeight="1" x14ac:dyDescent="0.5">
      <c r="A19" s="480"/>
      <c r="B19" s="460"/>
      <c r="C19" s="461"/>
      <c r="D19" s="17" t="s">
        <v>21</v>
      </c>
      <c r="E19" s="163">
        <v>0</v>
      </c>
      <c r="F19" s="163">
        <v>0</v>
      </c>
      <c r="G19" s="163">
        <v>0</v>
      </c>
      <c r="H19" s="163">
        <v>0</v>
      </c>
      <c r="I19" s="188">
        <f t="shared" si="0"/>
        <v>0</v>
      </c>
      <c r="J19" s="160">
        <f t="shared" si="7"/>
        <v>0</v>
      </c>
      <c r="K19" s="160">
        <f t="shared" si="8"/>
        <v>0</v>
      </c>
      <c r="L19" s="160">
        <f t="shared" si="2"/>
        <v>0</v>
      </c>
      <c r="M19" s="467"/>
      <c r="N19" s="479"/>
      <c r="O19" s="20"/>
      <c r="P19" s="20"/>
      <c r="Q19" s="20"/>
    </row>
    <row r="20" spans="1:17" s="8" customFormat="1" ht="159.75" customHeight="1" x14ac:dyDescent="0.5">
      <c r="A20" s="480"/>
      <c r="B20" s="460"/>
      <c r="C20" s="461"/>
      <c r="D20" s="17" t="s">
        <v>22</v>
      </c>
      <c r="E20" s="163">
        <v>0</v>
      </c>
      <c r="F20" s="163">
        <v>0</v>
      </c>
      <c r="G20" s="163">
        <v>0</v>
      </c>
      <c r="H20" s="163">
        <v>0</v>
      </c>
      <c r="I20" s="188">
        <f t="shared" si="0"/>
        <v>0</v>
      </c>
      <c r="J20" s="160">
        <f t="shared" si="7"/>
        <v>0</v>
      </c>
      <c r="K20" s="160">
        <f t="shared" si="8"/>
        <v>0</v>
      </c>
      <c r="L20" s="160">
        <f t="shared" si="2"/>
        <v>0</v>
      </c>
      <c r="M20" s="467"/>
      <c r="N20" s="479"/>
      <c r="O20" s="20"/>
      <c r="P20" s="20"/>
      <c r="Q20" s="20"/>
    </row>
    <row r="21" spans="1:17" s="8" customFormat="1" ht="144" customHeight="1" x14ac:dyDescent="0.5">
      <c r="A21" s="480"/>
      <c r="B21" s="460"/>
      <c r="C21" s="461"/>
      <c r="D21" s="18" t="s">
        <v>23</v>
      </c>
      <c r="E21" s="138">
        <v>142259.87797</v>
      </c>
      <c r="F21" s="138">
        <v>0</v>
      </c>
      <c r="G21" s="138">
        <v>0</v>
      </c>
      <c r="H21" s="138">
        <v>0</v>
      </c>
      <c r="I21" s="172">
        <f t="shared" si="0"/>
        <v>0</v>
      </c>
      <c r="J21" s="160">
        <f t="shared" si="7"/>
        <v>0</v>
      </c>
      <c r="K21" s="160">
        <f t="shared" si="8"/>
        <v>0</v>
      </c>
      <c r="L21" s="160">
        <f t="shared" si="2"/>
        <v>0</v>
      </c>
      <c r="M21" s="467"/>
      <c r="N21" s="479"/>
      <c r="O21" s="20"/>
      <c r="P21" s="20"/>
      <c r="Q21" s="20"/>
    </row>
    <row r="22" spans="1:17" s="8" customFormat="1" ht="124.5" customHeight="1" x14ac:dyDescent="0.5">
      <c r="A22" s="480"/>
      <c r="B22" s="460"/>
      <c r="C22" s="461"/>
      <c r="D22" s="19" t="s">
        <v>24</v>
      </c>
      <c r="E22" s="163">
        <v>0</v>
      </c>
      <c r="F22" s="163">
        <v>0</v>
      </c>
      <c r="G22" s="163">
        <v>0</v>
      </c>
      <c r="H22" s="163">
        <v>0</v>
      </c>
      <c r="I22" s="188">
        <f t="shared" si="0"/>
        <v>0</v>
      </c>
      <c r="J22" s="160">
        <f t="shared" si="7"/>
        <v>0</v>
      </c>
      <c r="K22" s="160">
        <f t="shared" si="8"/>
        <v>0</v>
      </c>
      <c r="L22" s="160">
        <f t="shared" si="2"/>
        <v>0</v>
      </c>
      <c r="M22" s="467"/>
      <c r="N22" s="479"/>
      <c r="O22" s="20"/>
      <c r="P22" s="20"/>
      <c r="Q22" s="20"/>
    </row>
    <row r="23" spans="1:17" s="8" customFormat="1" ht="203.25" customHeight="1" x14ac:dyDescent="0.5">
      <c r="A23" s="480">
        <v>2</v>
      </c>
      <c r="B23" s="460" t="s">
        <v>27</v>
      </c>
      <c r="C23" s="461">
        <v>2</v>
      </c>
      <c r="D23" s="12" t="s">
        <v>17</v>
      </c>
      <c r="E23" s="132">
        <v>1865.684</v>
      </c>
      <c r="F23" s="132">
        <v>104.5</v>
      </c>
      <c r="G23" s="132">
        <v>1078.684</v>
      </c>
      <c r="H23" s="132">
        <v>104.5</v>
      </c>
      <c r="I23" s="209">
        <f t="shared" si="0"/>
        <v>0</v>
      </c>
      <c r="J23" s="132">
        <f t="shared" si="7"/>
        <v>9.6877306050706231</v>
      </c>
      <c r="K23" s="132">
        <f t="shared" si="8"/>
        <v>100</v>
      </c>
      <c r="L23" s="132">
        <f t="shared" si="2"/>
        <v>5.6011628978969643</v>
      </c>
      <c r="M23" s="467">
        <v>4</v>
      </c>
      <c r="N23" s="468" t="s">
        <v>64</v>
      </c>
      <c r="O23" s="20"/>
      <c r="P23" s="20"/>
      <c r="Q23" s="20"/>
    </row>
    <row r="24" spans="1:17" s="8" customFormat="1" ht="132" customHeight="1" x14ac:dyDescent="0.5">
      <c r="A24" s="480"/>
      <c r="B24" s="460"/>
      <c r="C24" s="461"/>
      <c r="D24" s="16" t="s">
        <v>18</v>
      </c>
      <c r="E24" s="184">
        <v>0</v>
      </c>
      <c r="F24" s="184">
        <v>0</v>
      </c>
      <c r="G24" s="184">
        <v>0</v>
      </c>
      <c r="H24" s="184">
        <v>0</v>
      </c>
      <c r="I24" s="188">
        <f t="shared" si="0"/>
        <v>0</v>
      </c>
      <c r="J24" s="159">
        <f t="shared" si="7"/>
        <v>0</v>
      </c>
      <c r="K24" s="159">
        <f t="shared" si="8"/>
        <v>0</v>
      </c>
      <c r="L24" s="159">
        <f t="shared" si="2"/>
        <v>0</v>
      </c>
      <c r="M24" s="467"/>
      <c r="N24" s="469"/>
      <c r="O24" s="20"/>
      <c r="P24" s="20"/>
      <c r="Q24" s="20"/>
    </row>
    <row r="25" spans="1:17" s="8" customFormat="1" ht="132" customHeight="1" x14ac:dyDescent="0.5">
      <c r="A25" s="480"/>
      <c r="B25" s="460"/>
      <c r="C25" s="461"/>
      <c r="D25" s="16" t="s">
        <v>19</v>
      </c>
      <c r="E25" s="184">
        <v>0</v>
      </c>
      <c r="F25" s="184">
        <v>0</v>
      </c>
      <c r="G25" s="184">
        <v>0</v>
      </c>
      <c r="H25" s="184">
        <v>0</v>
      </c>
      <c r="I25" s="188">
        <f t="shared" si="0"/>
        <v>0</v>
      </c>
      <c r="J25" s="159">
        <f t="shared" si="7"/>
        <v>0</v>
      </c>
      <c r="K25" s="159">
        <f t="shared" si="8"/>
        <v>0</v>
      </c>
      <c r="L25" s="159">
        <f t="shared" si="2"/>
        <v>0</v>
      </c>
      <c r="M25" s="467"/>
      <c r="N25" s="469"/>
      <c r="O25" s="20"/>
      <c r="P25" s="20"/>
      <c r="Q25" s="20"/>
    </row>
    <row r="26" spans="1:17" s="8" customFormat="1" ht="185.25" customHeight="1" x14ac:dyDescent="0.5">
      <c r="A26" s="480"/>
      <c r="B26" s="460"/>
      <c r="C26" s="461"/>
      <c r="D26" s="16" t="s">
        <v>20</v>
      </c>
      <c r="E26" s="184">
        <v>1078.684</v>
      </c>
      <c r="F26" s="184">
        <v>104.5</v>
      </c>
      <c r="G26" s="184">
        <v>1078.684</v>
      </c>
      <c r="H26" s="184">
        <v>104.5</v>
      </c>
      <c r="I26" s="210">
        <f t="shared" si="0"/>
        <v>0</v>
      </c>
      <c r="J26" s="159">
        <f t="shared" si="7"/>
        <v>9.6877306050706231</v>
      </c>
      <c r="K26" s="159">
        <f t="shared" si="8"/>
        <v>100</v>
      </c>
      <c r="L26" s="159">
        <f t="shared" si="2"/>
        <v>9.6877306050706231</v>
      </c>
      <c r="M26" s="467"/>
      <c r="N26" s="469"/>
      <c r="O26" s="20"/>
      <c r="P26" s="20"/>
      <c r="Q26" s="20"/>
    </row>
    <row r="27" spans="1:17" s="8" customFormat="1" ht="248.25" customHeight="1" x14ac:dyDescent="0.5">
      <c r="A27" s="480"/>
      <c r="B27" s="460"/>
      <c r="C27" s="461"/>
      <c r="D27" s="17" t="s">
        <v>21</v>
      </c>
      <c r="E27" s="184">
        <v>0</v>
      </c>
      <c r="F27" s="184">
        <v>0</v>
      </c>
      <c r="G27" s="184">
        <v>0</v>
      </c>
      <c r="H27" s="184">
        <v>0</v>
      </c>
      <c r="I27" s="188">
        <v>0</v>
      </c>
      <c r="J27" s="159">
        <f t="shared" si="7"/>
        <v>0</v>
      </c>
      <c r="K27" s="159">
        <f t="shared" si="8"/>
        <v>0</v>
      </c>
      <c r="L27" s="159">
        <f t="shared" si="2"/>
        <v>0</v>
      </c>
      <c r="M27" s="467"/>
      <c r="N27" s="469"/>
      <c r="O27" s="20"/>
      <c r="P27" s="20"/>
      <c r="Q27" s="20"/>
    </row>
    <row r="28" spans="1:17" s="8" customFormat="1" ht="177" customHeight="1" x14ac:dyDescent="0.5">
      <c r="A28" s="480"/>
      <c r="B28" s="460"/>
      <c r="C28" s="461"/>
      <c r="D28" s="17" t="s">
        <v>22</v>
      </c>
      <c r="E28" s="184">
        <v>0</v>
      </c>
      <c r="F28" s="184">
        <v>0</v>
      </c>
      <c r="G28" s="184">
        <v>0</v>
      </c>
      <c r="H28" s="184">
        <v>0</v>
      </c>
      <c r="I28" s="188">
        <v>0</v>
      </c>
      <c r="J28" s="159">
        <f t="shared" si="7"/>
        <v>0</v>
      </c>
      <c r="K28" s="159">
        <f t="shared" si="8"/>
        <v>0</v>
      </c>
      <c r="L28" s="159">
        <f t="shared" si="2"/>
        <v>0</v>
      </c>
      <c r="M28" s="467"/>
      <c r="N28" s="469"/>
      <c r="O28" s="20"/>
      <c r="P28" s="20"/>
      <c r="Q28" s="20"/>
    </row>
    <row r="29" spans="1:17" s="8" customFormat="1" ht="132" customHeight="1" x14ac:dyDescent="0.5">
      <c r="A29" s="480"/>
      <c r="B29" s="460"/>
      <c r="C29" s="461"/>
      <c r="D29" s="18" t="s">
        <v>23</v>
      </c>
      <c r="E29" s="184">
        <v>787</v>
      </c>
      <c r="F29" s="184">
        <v>0</v>
      </c>
      <c r="G29" s="184">
        <v>0</v>
      </c>
      <c r="H29" s="184">
        <v>0</v>
      </c>
      <c r="I29" s="188">
        <v>0</v>
      </c>
      <c r="J29" s="159">
        <f t="shared" si="7"/>
        <v>0</v>
      </c>
      <c r="K29" s="159">
        <f t="shared" si="8"/>
        <v>0</v>
      </c>
      <c r="L29" s="159">
        <f t="shared" si="2"/>
        <v>0</v>
      </c>
      <c r="M29" s="467"/>
      <c r="N29" s="469"/>
      <c r="O29" s="20"/>
      <c r="P29" s="20"/>
      <c r="Q29" s="20"/>
    </row>
    <row r="30" spans="1:17" s="8" customFormat="1" ht="132" customHeight="1" x14ac:dyDescent="0.5">
      <c r="A30" s="480"/>
      <c r="B30" s="460"/>
      <c r="C30" s="461"/>
      <c r="D30" s="19" t="s">
        <v>24</v>
      </c>
      <c r="E30" s="134">
        <v>0</v>
      </c>
      <c r="F30" s="134">
        <v>0</v>
      </c>
      <c r="G30" s="134">
        <v>0</v>
      </c>
      <c r="H30" s="134">
        <v>0</v>
      </c>
      <c r="I30" s="188">
        <f t="shared" ref="I30:I58" si="9">H30-F30</f>
        <v>0</v>
      </c>
      <c r="J30" s="159">
        <f t="shared" si="7"/>
        <v>0</v>
      </c>
      <c r="K30" s="159">
        <f t="shared" si="8"/>
        <v>0</v>
      </c>
      <c r="L30" s="159">
        <f t="shared" si="2"/>
        <v>0</v>
      </c>
      <c r="M30" s="467"/>
      <c r="N30" s="469"/>
      <c r="O30" s="20"/>
      <c r="P30" s="20"/>
      <c r="Q30" s="20"/>
    </row>
    <row r="31" spans="1:17" s="8" customFormat="1" ht="188.25" customHeight="1" x14ac:dyDescent="0.5">
      <c r="A31" s="480">
        <v>3</v>
      </c>
      <c r="B31" s="460" t="s">
        <v>28</v>
      </c>
      <c r="C31" s="461">
        <v>9</v>
      </c>
      <c r="D31" s="12" t="s">
        <v>17</v>
      </c>
      <c r="E31" s="132">
        <v>921314.76882000011</v>
      </c>
      <c r="F31" s="132">
        <v>112025.41912000001</v>
      </c>
      <c r="G31" s="132">
        <v>594898.11072</v>
      </c>
      <c r="H31" s="132">
        <v>75095.650049999997</v>
      </c>
      <c r="I31" s="168">
        <f t="shared" si="9"/>
        <v>-36929.769070000009</v>
      </c>
      <c r="J31" s="132">
        <f t="shared" ref="J31:J76" si="10">IF(H31=0, ,H31/G31*100)</f>
        <v>12.62327929720812</v>
      </c>
      <c r="K31" s="132">
        <f t="shared" ref="K31:K40" si="11">IF(H31=0,0,H31/F31*100)</f>
        <v>67.034473639914367</v>
      </c>
      <c r="L31" s="132">
        <f t="shared" si="2"/>
        <v>8.1509222028624233</v>
      </c>
      <c r="M31" s="467">
        <v>6</v>
      </c>
      <c r="N31" s="463" t="s">
        <v>29</v>
      </c>
      <c r="O31" s="20"/>
      <c r="P31" s="20"/>
      <c r="Q31" s="20"/>
    </row>
    <row r="32" spans="1:17" s="8" customFormat="1" ht="171.75" customHeight="1" x14ac:dyDescent="0.5">
      <c r="A32" s="480"/>
      <c r="B32" s="460"/>
      <c r="C32" s="461"/>
      <c r="D32" s="16" t="s">
        <v>18</v>
      </c>
      <c r="E32" s="183">
        <v>0</v>
      </c>
      <c r="F32" s="183">
        <v>0</v>
      </c>
      <c r="G32" s="183">
        <v>0</v>
      </c>
      <c r="H32" s="183">
        <v>0</v>
      </c>
      <c r="I32" s="140">
        <f t="shared" si="9"/>
        <v>0</v>
      </c>
      <c r="J32" s="136">
        <f t="shared" si="10"/>
        <v>0</v>
      </c>
      <c r="K32" s="136">
        <f t="shared" si="11"/>
        <v>0</v>
      </c>
      <c r="L32" s="136">
        <f t="shared" si="2"/>
        <v>0</v>
      </c>
      <c r="M32" s="467"/>
      <c r="N32" s="464"/>
      <c r="O32" s="20"/>
      <c r="P32" s="20"/>
      <c r="Q32" s="20"/>
    </row>
    <row r="33" spans="1:17" s="8" customFormat="1" ht="186.75" customHeight="1" x14ac:dyDescent="0.5">
      <c r="A33" s="480"/>
      <c r="B33" s="460"/>
      <c r="C33" s="461"/>
      <c r="D33" s="16" t="s">
        <v>19</v>
      </c>
      <c r="E33" s="208">
        <v>553.9</v>
      </c>
      <c r="F33" s="208">
        <v>19.97</v>
      </c>
      <c r="G33" s="208">
        <v>0</v>
      </c>
      <c r="H33" s="208">
        <v>0</v>
      </c>
      <c r="I33" s="164">
        <f t="shared" si="9"/>
        <v>-19.97</v>
      </c>
      <c r="J33" s="136">
        <f t="shared" si="10"/>
        <v>0</v>
      </c>
      <c r="K33" s="136">
        <f t="shared" si="11"/>
        <v>0</v>
      </c>
      <c r="L33" s="136">
        <f t="shared" si="2"/>
        <v>0</v>
      </c>
      <c r="M33" s="467"/>
      <c r="N33" s="464"/>
      <c r="O33" s="20"/>
      <c r="P33" s="20"/>
      <c r="Q33" s="20"/>
    </row>
    <row r="34" spans="1:17" s="8" customFormat="1" ht="174" customHeight="1" x14ac:dyDescent="0.5">
      <c r="A34" s="480"/>
      <c r="B34" s="460"/>
      <c r="C34" s="461"/>
      <c r="D34" s="16" t="s">
        <v>20</v>
      </c>
      <c r="E34" s="208">
        <v>395573.81497000001</v>
      </c>
      <c r="F34" s="208">
        <v>112005.44912</v>
      </c>
      <c r="G34" s="208">
        <v>594898.11072</v>
      </c>
      <c r="H34" s="208">
        <v>75095.650049999997</v>
      </c>
      <c r="I34" s="164">
        <f t="shared" si="9"/>
        <v>-36909.799070000008</v>
      </c>
      <c r="J34" s="136">
        <f t="shared" si="10"/>
        <v>12.62327929720812</v>
      </c>
      <c r="K34" s="136">
        <f t="shared" si="11"/>
        <v>67.046425544478893</v>
      </c>
      <c r="L34" s="136">
        <f t="shared" si="2"/>
        <v>18.983979021891322</v>
      </c>
      <c r="M34" s="467"/>
      <c r="N34" s="464"/>
      <c r="O34" s="20"/>
      <c r="P34" s="20"/>
      <c r="Q34" s="20"/>
    </row>
    <row r="35" spans="1:17" s="8" customFormat="1" ht="246" customHeight="1" x14ac:dyDescent="0.5">
      <c r="A35" s="480"/>
      <c r="B35" s="460"/>
      <c r="C35" s="461"/>
      <c r="D35" s="17" t="s">
        <v>21</v>
      </c>
      <c r="E35" s="183">
        <v>0</v>
      </c>
      <c r="F35" s="183">
        <v>0</v>
      </c>
      <c r="G35" s="183">
        <v>0</v>
      </c>
      <c r="H35" s="183">
        <v>0</v>
      </c>
      <c r="I35" s="135">
        <f t="shared" si="9"/>
        <v>0</v>
      </c>
      <c r="J35" s="136">
        <f t="shared" si="10"/>
        <v>0</v>
      </c>
      <c r="K35" s="136">
        <f t="shared" si="11"/>
        <v>0</v>
      </c>
      <c r="L35" s="136">
        <f t="shared" si="2"/>
        <v>0</v>
      </c>
      <c r="M35" s="467"/>
      <c r="N35" s="464"/>
      <c r="O35" s="20"/>
      <c r="P35" s="20"/>
      <c r="Q35" s="20"/>
    </row>
    <row r="36" spans="1:17" s="8" customFormat="1" ht="171.75" customHeight="1" x14ac:dyDescent="0.5">
      <c r="A36" s="480"/>
      <c r="B36" s="460"/>
      <c r="C36" s="461"/>
      <c r="D36" s="17" t="s">
        <v>22</v>
      </c>
      <c r="E36" s="183">
        <v>0</v>
      </c>
      <c r="F36" s="183">
        <v>0</v>
      </c>
      <c r="G36" s="183">
        <v>0</v>
      </c>
      <c r="H36" s="183">
        <v>0</v>
      </c>
      <c r="I36" s="135">
        <f t="shared" si="9"/>
        <v>0</v>
      </c>
      <c r="J36" s="136">
        <f t="shared" si="10"/>
        <v>0</v>
      </c>
      <c r="K36" s="136">
        <f t="shared" si="11"/>
        <v>0</v>
      </c>
      <c r="L36" s="136">
        <f t="shared" si="2"/>
        <v>0</v>
      </c>
      <c r="M36" s="467"/>
      <c r="N36" s="464"/>
      <c r="O36" s="20"/>
      <c r="P36" s="20"/>
      <c r="Q36" s="20"/>
    </row>
    <row r="37" spans="1:17" s="8" customFormat="1" ht="132" customHeight="1" x14ac:dyDescent="0.5">
      <c r="A37" s="480"/>
      <c r="B37" s="460"/>
      <c r="C37" s="461"/>
      <c r="D37" s="18" t="s">
        <v>23</v>
      </c>
      <c r="E37" s="183">
        <v>525187.05385000003</v>
      </c>
      <c r="F37" s="183">
        <v>0</v>
      </c>
      <c r="G37" s="183">
        <v>0</v>
      </c>
      <c r="H37" s="183">
        <v>0</v>
      </c>
      <c r="I37" s="140">
        <f t="shared" si="9"/>
        <v>0</v>
      </c>
      <c r="J37" s="136">
        <f t="shared" si="10"/>
        <v>0</v>
      </c>
      <c r="K37" s="136">
        <f t="shared" si="11"/>
        <v>0</v>
      </c>
      <c r="L37" s="136">
        <f t="shared" si="2"/>
        <v>0</v>
      </c>
      <c r="M37" s="467"/>
      <c r="N37" s="464"/>
      <c r="O37" s="20"/>
      <c r="P37" s="20"/>
      <c r="Q37" s="20"/>
    </row>
    <row r="38" spans="1:17" s="8" customFormat="1" ht="132" customHeight="1" x14ac:dyDescent="0.5">
      <c r="A38" s="480"/>
      <c r="B38" s="460"/>
      <c r="C38" s="461"/>
      <c r="D38" s="19" t="s">
        <v>24</v>
      </c>
      <c r="E38" s="183">
        <v>0</v>
      </c>
      <c r="F38" s="183">
        <v>0</v>
      </c>
      <c r="G38" s="183">
        <v>0</v>
      </c>
      <c r="H38" s="183">
        <v>0</v>
      </c>
      <c r="I38" s="135">
        <f t="shared" si="9"/>
        <v>0</v>
      </c>
      <c r="J38" s="136">
        <f t="shared" si="10"/>
        <v>0</v>
      </c>
      <c r="K38" s="136">
        <f t="shared" si="11"/>
        <v>0</v>
      </c>
      <c r="L38" s="136">
        <f t="shared" si="2"/>
        <v>0</v>
      </c>
      <c r="M38" s="467"/>
      <c r="N38" s="464"/>
      <c r="O38" s="20"/>
      <c r="P38" s="20"/>
      <c r="Q38" s="20"/>
    </row>
    <row r="39" spans="1:17" s="8" customFormat="1" ht="188.25" customHeight="1" x14ac:dyDescent="0.5">
      <c r="A39" s="459">
        <v>4</v>
      </c>
      <c r="B39" s="460" t="s">
        <v>81</v>
      </c>
      <c r="C39" s="461">
        <v>5</v>
      </c>
      <c r="D39" s="12" t="s">
        <v>17</v>
      </c>
      <c r="E39" s="200">
        <v>7789.6970000000001</v>
      </c>
      <c r="F39" s="200">
        <v>3643.2809999999999</v>
      </c>
      <c r="G39" s="201">
        <v>7789.6970000000001</v>
      </c>
      <c r="H39" s="200">
        <v>2046.1109999999999</v>
      </c>
      <c r="I39" s="168">
        <f t="shared" si="9"/>
        <v>-1597.17</v>
      </c>
      <c r="J39" s="132">
        <f t="shared" si="10"/>
        <v>26.266888172928933</v>
      </c>
      <c r="K39" s="132">
        <f t="shared" si="11"/>
        <v>56.161218418233446</v>
      </c>
      <c r="L39" s="132">
        <f t="shared" si="2"/>
        <v>26.266888172928933</v>
      </c>
      <c r="M39" s="467">
        <v>4</v>
      </c>
      <c r="N39" s="463" t="s">
        <v>31</v>
      </c>
      <c r="O39" s="20"/>
      <c r="P39" s="20"/>
      <c r="Q39" s="20"/>
    </row>
    <row r="40" spans="1:17" s="8" customFormat="1" ht="162.75" customHeight="1" x14ac:dyDescent="0.5">
      <c r="A40" s="459"/>
      <c r="B40" s="460"/>
      <c r="C40" s="461"/>
      <c r="D40" s="16" t="s">
        <v>18</v>
      </c>
      <c r="E40" s="202">
        <v>0</v>
      </c>
      <c r="F40" s="203">
        <v>0</v>
      </c>
      <c r="G40" s="202">
        <v>0</v>
      </c>
      <c r="H40" s="202">
        <v>0</v>
      </c>
      <c r="I40" s="135">
        <f t="shared" si="9"/>
        <v>0</v>
      </c>
      <c r="J40" s="136">
        <f t="shared" si="10"/>
        <v>0</v>
      </c>
      <c r="K40" s="136">
        <f t="shared" si="11"/>
        <v>0</v>
      </c>
      <c r="L40" s="136">
        <f t="shared" si="2"/>
        <v>0</v>
      </c>
      <c r="M40" s="467"/>
      <c r="N40" s="464"/>
      <c r="O40" s="20"/>
      <c r="P40" s="20"/>
      <c r="Q40" s="20"/>
    </row>
    <row r="41" spans="1:17" s="8" customFormat="1" ht="167.25" customHeight="1" x14ac:dyDescent="0.5">
      <c r="A41" s="459"/>
      <c r="B41" s="460"/>
      <c r="C41" s="461"/>
      <c r="D41" s="16" t="s">
        <v>19</v>
      </c>
      <c r="E41" s="202">
        <v>0</v>
      </c>
      <c r="F41" s="203">
        <v>0</v>
      </c>
      <c r="G41" s="202">
        <v>0</v>
      </c>
      <c r="H41" s="203">
        <v>0</v>
      </c>
      <c r="I41" s="135">
        <f t="shared" si="9"/>
        <v>0</v>
      </c>
      <c r="J41" s="136">
        <f t="shared" si="10"/>
        <v>0</v>
      </c>
      <c r="K41" s="136">
        <v>0</v>
      </c>
      <c r="L41" s="136">
        <f t="shared" si="2"/>
        <v>0</v>
      </c>
      <c r="M41" s="467"/>
      <c r="N41" s="464"/>
      <c r="O41" s="20"/>
      <c r="P41" s="20"/>
      <c r="Q41" s="20"/>
    </row>
    <row r="42" spans="1:17" s="8" customFormat="1" ht="185.25" customHeight="1" x14ac:dyDescent="0.5">
      <c r="A42" s="459"/>
      <c r="B42" s="460"/>
      <c r="C42" s="461"/>
      <c r="D42" s="16" t="s">
        <v>20</v>
      </c>
      <c r="E42" s="204">
        <v>7789.6970000000001</v>
      </c>
      <c r="F42" s="205">
        <v>3643.2809999999999</v>
      </c>
      <c r="G42" s="206">
        <v>7789.6970000000001</v>
      </c>
      <c r="H42" s="207">
        <v>2046.1109999999999</v>
      </c>
      <c r="I42" s="197">
        <f>H42-F42</f>
        <v>-1597.17</v>
      </c>
      <c r="J42" s="136">
        <f t="shared" si="10"/>
        <v>26.266888172928933</v>
      </c>
      <c r="K42" s="136">
        <f>IF(H42=0,0,H42/F42*100)</f>
        <v>56.161218418233446</v>
      </c>
      <c r="L42" s="136">
        <f t="shared" si="2"/>
        <v>26.266888172928933</v>
      </c>
      <c r="M42" s="467"/>
      <c r="N42" s="464"/>
      <c r="O42" s="20"/>
      <c r="P42" s="20"/>
      <c r="Q42" s="20"/>
    </row>
    <row r="43" spans="1:17" s="8" customFormat="1" ht="232.5" customHeight="1" x14ac:dyDescent="0.5">
      <c r="A43" s="459"/>
      <c r="B43" s="460"/>
      <c r="C43" s="461"/>
      <c r="D43" s="17" t="s">
        <v>21</v>
      </c>
      <c r="E43" s="134">
        <v>0</v>
      </c>
      <c r="F43" s="134">
        <v>0</v>
      </c>
      <c r="G43" s="134">
        <v>0</v>
      </c>
      <c r="H43" s="134">
        <v>0</v>
      </c>
      <c r="I43" s="135">
        <f t="shared" si="9"/>
        <v>0</v>
      </c>
      <c r="J43" s="136">
        <f t="shared" si="10"/>
        <v>0</v>
      </c>
      <c r="K43" s="136">
        <f>IF(H43=0,0,H43/F43*100)</f>
        <v>0</v>
      </c>
      <c r="L43" s="136">
        <f t="shared" si="2"/>
        <v>0</v>
      </c>
      <c r="M43" s="467"/>
      <c r="N43" s="464"/>
      <c r="O43" s="20"/>
      <c r="P43" s="20"/>
      <c r="Q43" s="20"/>
    </row>
    <row r="44" spans="1:17" s="8" customFormat="1" ht="169.5" customHeight="1" x14ac:dyDescent="0.5">
      <c r="A44" s="459"/>
      <c r="B44" s="460"/>
      <c r="C44" s="461"/>
      <c r="D44" s="17" t="s">
        <v>22</v>
      </c>
      <c r="E44" s="134">
        <v>0</v>
      </c>
      <c r="F44" s="134">
        <v>0</v>
      </c>
      <c r="G44" s="134">
        <v>0</v>
      </c>
      <c r="H44" s="134">
        <v>0</v>
      </c>
      <c r="I44" s="135">
        <f t="shared" si="9"/>
        <v>0</v>
      </c>
      <c r="J44" s="136">
        <f t="shared" si="10"/>
        <v>0</v>
      </c>
      <c r="K44" s="136">
        <f>IF(H44=0,0,H44/F44*100)</f>
        <v>0</v>
      </c>
      <c r="L44" s="136">
        <f t="shared" si="2"/>
        <v>0</v>
      </c>
      <c r="M44" s="467"/>
      <c r="N44" s="464"/>
      <c r="O44" s="20"/>
      <c r="P44" s="20"/>
      <c r="Q44" s="20"/>
    </row>
    <row r="45" spans="1:17" s="8" customFormat="1" ht="132" customHeight="1" x14ac:dyDescent="0.5">
      <c r="A45" s="459"/>
      <c r="B45" s="460"/>
      <c r="C45" s="461"/>
      <c r="D45" s="18" t="s">
        <v>23</v>
      </c>
      <c r="E45" s="134">
        <v>0</v>
      </c>
      <c r="F45" s="134">
        <v>0</v>
      </c>
      <c r="G45" s="134">
        <v>0</v>
      </c>
      <c r="H45" s="134">
        <v>0</v>
      </c>
      <c r="I45" s="140">
        <f t="shared" si="9"/>
        <v>0</v>
      </c>
      <c r="J45" s="136">
        <f t="shared" si="10"/>
        <v>0</v>
      </c>
      <c r="K45" s="136">
        <f t="shared" ref="K45:K77" si="12">IF(H45=0,0,H45/F45*100)</f>
        <v>0</v>
      </c>
      <c r="L45" s="136">
        <f t="shared" si="2"/>
        <v>0</v>
      </c>
      <c r="M45" s="467"/>
      <c r="N45" s="464"/>
      <c r="O45" s="20"/>
      <c r="P45" s="20"/>
      <c r="Q45" s="20"/>
    </row>
    <row r="46" spans="1:17" s="8" customFormat="1" ht="132" customHeight="1" x14ac:dyDescent="0.5">
      <c r="A46" s="459"/>
      <c r="B46" s="460"/>
      <c r="C46" s="461"/>
      <c r="D46" s="19" t="s">
        <v>24</v>
      </c>
      <c r="E46" s="134">
        <v>0</v>
      </c>
      <c r="F46" s="134">
        <v>0</v>
      </c>
      <c r="G46" s="134">
        <v>0</v>
      </c>
      <c r="H46" s="134">
        <v>0</v>
      </c>
      <c r="I46" s="135">
        <f t="shared" si="9"/>
        <v>0</v>
      </c>
      <c r="J46" s="136">
        <f t="shared" si="10"/>
        <v>0</v>
      </c>
      <c r="K46" s="136">
        <f t="shared" si="12"/>
        <v>0</v>
      </c>
      <c r="L46" s="136">
        <f t="shared" si="2"/>
        <v>0</v>
      </c>
      <c r="M46" s="467"/>
      <c r="N46" s="464"/>
      <c r="O46" s="20"/>
      <c r="P46" s="20"/>
      <c r="Q46" s="20"/>
    </row>
    <row r="47" spans="1:17" s="8" customFormat="1" ht="188.25" customHeight="1" x14ac:dyDescent="0.5">
      <c r="A47" s="459">
        <v>5</v>
      </c>
      <c r="B47" s="460" t="s">
        <v>32</v>
      </c>
      <c r="C47" s="461">
        <v>12</v>
      </c>
      <c r="D47" s="12" t="s">
        <v>17</v>
      </c>
      <c r="E47" s="232">
        <v>501423.99124</v>
      </c>
      <c r="F47" s="232">
        <v>46527.25518</v>
      </c>
      <c r="G47" s="232">
        <v>231058.29199999999</v>
      </c>
      <c r="H47" s="232">
        <v>30505.93245</v>
      </c>
      <c r="I47" s="168">
        <f t="shared" si="9"/>
        <v>-16021.32273</v>
      </c>
      <c r="J47" s="132">
        <f t="shared" si="10"/>
        <v>13.202699710945669</v>
      </c>
      <c r="K47" s="132">
        <f t="shared" si="12"/>
        <v>65.565725577366834</v>
      </c>
      <c r="L47" s="132">
        <f t="shared" si="2"/>
        <v>6.0838597639814047</v>
      </c>
      <c r="M47" s="467">
        <v>9</v>
      </c>
      <c r="N47" s="478" t="s">
        <v>68</v>
      </c>
      <c r="O47" s="20"/>
      <c r="P47" s="20"/>
      <c r="Q47" s="20"/>
    </row>
    <row r="48" spans="1:17" s="8" customFormat="1" ht="132" customHeight="1" x14ac:dyDescent="0.5">
      <c r="A48" s="459"/>
      <c r="B48" s="460"/>
      <c r="C48" s="461"/>
      <c r="D48" s="16" t="s">
        <v>18</v>
      </c>
      <c r="E48" s="233">
        <v>0</v>
      </c>
      <c r="F48" s="233">
        <v>0</v>
      </c>
      <c r="G48" s="233">
        <v>0</v>
      </c>
      <c r="H48" s="233">
        <v>0</v>
      </c>
      <c r="I48" s="143">
        <f t="shared" si="9"/>
        <v>0</v>
      </c>
      <c r="J48" s="136">
        <f t="shared" si="10"/>
        <v>0</v>
      </c>
      <c r="K48" s="136">
        <f t="shared" si="12"/>
        <v>0</v>
      </c>
      <c r="L48" s="136">
        <f t="shared" si="2"/>
        <v>0</v>
      </c>
      <c r="M48" s="467"/>
      <c r="N48" s="479"/>
      <c r="O48" s="20"/>
      <c r="P48" s="20"/>
      <c r="Q48" s="20"/>
    </row>
    <row r="49" spans="1:17" s="8" customFormat="1" ht="193.5" customHeight="1" x14ac:dyDescent="0.5">
      <c r="A49" s="459"/>
      <c r="B49" s="460"/>
      <c r="C49" s="461"/>
      <c r="D49" s="16" t="s">
        <v>19</v>
      </c>
      <c r="E49" s="228">
        <v>1264.0999999999999</v>
      </c>
      <c r="F49" s="228">
        <v>0</v>
      </c>
      <c r="G49" s="228">
        <v>0</v>
      </c>
      <c r="H49" s="228">
        <v>0</v>
      </c>
      <c r="I49" s="143">
        <f t="shared" si="9"/>
        <v>0</v>
      </c>
      <c r="J49" s="136">
        <f t="shared" si="10"/>
        <v>0</v>
      </c>
      <c r="K49" s="136">
        <f t="shared" si="12"/>
        <v>0</v>
      </c>
      <c r="L49" s="136">
        <f t="shared" si="2"/>
        <v>0</v>
      </c>
      <c r="M49" s="467"/>
      <c r="N49" s="479"/>
      <c r="O49" s="20"/>
      <c r="P49" s="20"/>
      <c r="Q49" s="20"/>
    </row>
    <row r="50" spans="1:17" s="8" customFormat="1" ht="193.5" customHeight="1" x14ac:dyDescent="0.5">
      <c r="A50" s="459"/>
      <c r="B50" s="460"/>
      <c r="C50" s="461"/>
      <c r="D50" s="16" t="s">
        <v>20</v>
      </c>
      <c r="E50" s="228">
        <v>219007.43088999999</v>
      </c>
      <c r="F50" s="228">
        <v>46527.25518</v>
      </c>
      <c r="G50" s="228">
        <v>231058.29199999999</v>
      </c>
      <c r="H50" s="228">
        <v>30505.93245</v>
      </c>
      <c r="I50" s="197">
        <f>H50-F50</f>
        <v>-16021.32273</v>
      </c>
      <c r="J50" s="136">
        <f t="shared" si="10"/>
        <v>13.202699710945669</v>
      </c>
      <c r="K50" s="136">
        <f t="shared" si="12"/>
        <v>65.565725577366834</v>
      </c>
      <c r="L50" s="136">
        <f t="shared" si="2"/>
        <v>13.929176889583303</v>
      </c>
      <c r="M50" s="467"/>
      <c r="N50" s="479"/>
      <c r="O50" s="20"/>
      <c r="P50" s="20"/>
      <c r="Q50" s="20"/>
    </row>
    <row r="51" spans="1:17" s="8" customFormat="1" ht="261.75" customHeight="1" x14ac:dyDescent="0.5">
      <c r="A51" s="459"/>
      <c r="B51" s="460"/>
      <c r="C51" s="461"/>
      <c r="D51" s="17" t="s">
        <v>21</v>
      </c>
      <c r="E51" s="233">
        <v>0</v>
      </c>
      <c r="F51" s="233">
        <v>0</v>
      </c>
      <c r="G51" s="233">
        <v>0</v>
      </c>
      <c r="H51" s="233">
        <v>0</v>
      </c>
      <c r="I51" s="143">
        <f t="shared" si="9"/>
        <v>0</v>
      </c>
      <c r="J51" s="159">
        <f t="shared" si="10"/>
        <v>0</v>
      </c>
      <c r="K51" s="159">
        <f t="shared" si="12"/>
        <v>0</v>
      </c>
      <c r="L51" s="159">
        <f t="shared" si="2"/>
        <v>0</v>
      </c>
      <c r="M51" s="467"/>
      <c r="N51" s="479"/>
      <c r="O51" s="20"/>
      <c r="P51" s="20"/>
      <c r="Q51" s="20"/>
    </row>
    <row r="52" spans="1:17" s="8" customFormat="1" ht="162.75" customHeight="1" x14ac:dyDescent="0.5">
      <c r="A52" s="459"/>
      <c r="B52" s="460"/>
      <c r="C52" s="461"/>
      <c r="D52" s="17" t="s">
        <v>22</v>
      </c>
      <c r="E52" s="233">
        <v>0</v>
      </c>
      <c r="F52" s="233">
        <v>0</v>
      </c>
      <c r="G52" s="233">
        <v>0</v>
      </c>
      <c r="H52" s="233">
        <v>0</v>
      </c>
      <c r="I52" s="143">
        <f t="shared" si="9"/>
        <v>0</v>
      </c>
      <c r="J52" s="159">
        <f t="shared" si="10"/>
        <v>0</v>
      </c>
      <c r="K52" s="159">
        <f t="shared" si="12"/>
        <v>0</v>
      </c>
      <c r="L52" s="159">
        <f t="shared" si="2"/>
        <v>0</v>
      </c>
      <c r="M52" s="467"/>
      <c r="N52" s="479"/>
      <c r="O52" s="20"/>
      <c r="P52" s="20"/>
      <c r="Q52" s="20"/>
    </row>
    <row r="53" spans="1:17" s="8" customFormat="1" ht="132" customHeight="1" x14ac:dyDescent="0.5">
      <c r="A53" s="459"/>
      <c r="B53" s="460"/>
      <c r="C53" s="461"/>
      <c r="D53" s="18" t="s">
        <v>23</v>
      </c>
      <c r="E53" s="233">
        <v>281152.46035000001</v>
      </c>
      <c r="F53" s="233">
        <v>0</v>
      </c>
      <c r="G53" s="233">
        <v>0</v>
      </c>
      <c r="H53" s="233">
        <v>0</v>
      </c>
      <c r="I53" s="140">
        <f t="shared" si="9"/>
        <v>0</v>
      </c>
      <c r="J53" s="159">
        <f t="shared" si="10"/>
        <v>0</v>
      </c>
      <c r="K53" s="159">
        <f t="shared" si="12"/>
        <v>0</v>
      </c>
      <c r="L53" s="159">
        <f t="shared" si="2"/>
        <v>0</v>
      </c>
      <c r="M53" s="467"/>
      <c r="N53" s="479"/>
      <c r="O53" s="20"/>
      <c r="P53" s="20"/>
      <c r="Q53" s="20"/>
    </row>
    <row r="54" spans="1:17" s="8" customFormat="1" ht="132" customHeight="1" x14ac:dyDescent="0.5">
      <c r="A54" s="459"/>
      <c r="B54" s="460"/>
      <c r="C54" s="461"/>
      <c r="D54" s="19" t="s">
        <v>24</v>
      </c>
      <c r="E54" s="147">
        <v>0</v>
      </c>
      <c r="F54" s="147">
        <v>0</v>
      </c>
      <c r="G54" s="147">
        <v>0</v>
      </c>
      <c r="H54" s="147">
        <v>0</v>
      </c>
      <c r="I54" s="143">
        <f t="shared" si="9"/>
        <v>0</v>
      </c>
      <c r="J54" s="136">
        <f t="shared" si="10"/>
        <v>0</v>
      </c>
      <c r="K54" s="136">
        <f t="shared" si="12"/>
        <v>0</v>
      </c>
      <c r="L54" s="136">
        <f t="shared" si="2"/>
        <v>0</v>
      </c>
      <c r="M54" s="467"/>
      <c r="N54" s="479"/>
      <c r="O54" s="20"/>
      <c r="P54" s="20"/>
      <c r="Q54" s="20"/>
    </row>
    <row r="55" spans="1:17" s="8" customFormat="1" ht="193.5" customHeight="1" x14ac:dyDescent="0.5">
      <c r="A55" s="459">
        <v>6</v>
      </c>
      <c r="B55" s="460" t="s">
        <v>33</v>
      </c>
      <c r="C55" s="461">
        <v>9</v>
      </c>
      <c r="D55" s="12" t="s">
        <v>17</v>
      </c>
      <c r="E55" s="132">
        <v>169410.28216</v>
      </c>
      <c r="F55" s="132">
        <v>33176.46</v>
      </c>
      <c r="G55" s="132">
        <v>65288.594640000003</v>
      </c>
      <c r="H55" s="132">
        <v>24282.117849999999</v>
      </c>
      <c r="I55" s="181">
        <f>H55-F55</f>
        <v>-8894.3421500000004</v>
      </c>
      <c r="J55" s="132">
        <f t="shared" si="10"/>
        <v>37.191975082158088</v>
      </c>
      <c r="K55" s="132">
        <f t="shared" si="12"/>
        <v>73.190804112313373</v>
      </c>
      <c r="L55" s="132">
        <f t="shared" si="2"/>
        <v>14.333319997110145</v>
      </c>
      <c r="M55" s="467">
        <v>11</v>
      </c>
      <c r="N55" s="478" t="s">
        <v>34</v>
      </c>
      <c r="O55" s="20"/>
      <c r="P55" s="20"/>
      <c r="Q55" s="20"/>
    </row>
    <row r="56" spans="1:17" s="8" customFormat="1" ht="171" customHeight="1" x14ac:dyDescent="0.5">
      <c r="A56" s="459"/>
      <c r="B56" s="460"/>
      <c r="C56" s="461"/>
      <c r="D56" s="16" t="s">
        <v>18</v>
      </c>
      <c r="E56" s="195">
        <v>1005.6</v>
      </c>
      <c r="F56" s="147">
        <v>0</v>
      </c>
      <c r="G56" s="147">
        <v>1047.5999999999999</v>
      </c>
      <c r="H56" s="147">
        <v>1047.5999999999999</v>
      </c>
      <c r="I56" s="143">
        <f t="shared" si="9"/>
        <v>1047.5999999999999</v>
      </c>
      <c r="J56" s="136">
        <f t="shared" si="10"/>
        <v>100</v>
      </c>
      <c r="K56" s="136">
        <v>0</v>
      </c>
      <c r="L56" s="136">
        <f t="shared" si="2"/>
        <v>104.17661097852027</v>
      </c>
      <c r="M56" s="467"/>
      <c r="N56" s="479"/>
      <c r="O56" s="20"/>
      <c r="P56" s="20"/>
      <c r="Q56" s="20"/>
    </row>
    <row r="57" spans="1:17" s="8" customFormat="1" ht="171" customHeight="1" x14ac:dyDescent="0.5">
      <c r="A57" s="459"/>
      <c r="B57" s="460"/>
      <c r="C57" s="461"/>
      <c r="D57" s="16" t="s">
        <v>19</v>
      </c>
      <c r="E57" s="196">
        <v>59089.299999999996</v>
      </c>
      <c r="F57" s="196">
        <v>18047.7</v>
      </c>
      <c r="G57" s="196">
        <v>31700.38</v>
      </c>
      <c r="H57" s="196">
        <v>3002.6800000000003</v>
      </c>
      <c r="I57" s="197" t="s">
        <v>73</v>
      </c>
      <c r="J57" s="136">
        <f t="shared" si="10"/>
        <v>9.472063110915391</v>
      </c>
      <c r="K57" s="136">
        <f t="shared" si="12"/>
        <v>16.637466269940216</v>
      </c>
      <c r="L57" s="136">
        <f t="shared" si="2"/>
        <v>5.0815968373292639</v>
      </c>
      <c r="M57" s="467"/>
      <c r="N57" s="479"/>
      <c r="O57" s="20"/>
      <c r="P57" s="20"/>
      <c r="Q57" s="20"/>
    </row>
    <row r="58" spans="1:17" s="8" customFormat="1" ht="157.5" customHeight="1" x14ac:dyDescent="0.5">
      <c r="A58" s="459"/>
      <c r="B58" s="460"/>
      <c r="C58" s="461"/>
      <c r="D58" s="16" t="s">
        <v>20</v>
      </c>
      <c r="E58" s="196">
        <v>55763.082160000005</v>
      </c>
      <c r="F58" s="196">
        <v>15128.76</v>
      </c>
      <c r="G58" s="196">
        <v>32540.614640000003</v>
      </c>
      <c r="H58" s="196">
        <v>20231.83785</v>
      </c>
      <c r="I58" s="143">
        <f t="shared" si="9"/>
        <v>5103.0778499999997</v>
      </c>
      <c r="J58" s="136">
        <f t="shared" si="10"/>
        <v>62.174110949737113</v>
      </c>
      <c r="K58" s="136">
        <f t="shared" si="12"/>
        <v>133.73097233348932</v>
      </c>
      <c r="L58" s="136">
        <f t="shared" si="2"/>
        <v>36.281778313381515</v>
      </c>
      <c r="M58" s="467"/>
      <c r="N58" s="479"/>
      <c r="O58" s="20"/>
      <c r="P58" s="20"/>
      <c r="Q58" s="20"/>
    </row>
    <row r="59" spans="1:17" s="8" customFormat="1" ht="225.75" customHeight="1" x14ac:dyDescent="0.5">
      <c r="A59" s="459"/>
      <c r="B59" s="460"/>
      <c r="C59" s="461"/>
      <c r="D59" s="17" t="s">
        <v>21</v>
      </c>
      <c r="E59" s="147">
        <v>0</v>
      </c>
      <c r="F59" s="147">
        <v>0</v>
      </c>
      <c r="G59" s="147">
        <v>0</v>
      </c>
      <c r="H59" s="147">
        <v>0</v>
      </c>
      <c r="I59" s="135">
        <v>0</v>
      </c>
      <c r="J59" s="136">
        <f t="shared" si="10"/>
        <v>0</v>
      </c>
      <c r="K59" s="136">
        <f t="shared" si="12"/>
        <v>0</v>
      </c>
      <c r="L59" s="136">
        <f t="shared" si="2"/>
        <v>0</v>
      </c>
      <c r="M59" s="467"/>
      <c r="N59" s="479"/>
      <c r="O59" s="20"/>
      <c r="P59" s="20"/>
      <c r="Q59" s="20"/>
    </row>
    <row r="60" spans="1:17" s="8" customFormat="1" ht="178.5" customHeight="1" x14ac:dyDescent="0.5">
      <c r="A60" s="459"/>
      <c r="B60" s="460"/>
      <c r="C60" s="461"/>
      <c r="D60" s="17" t="s">
        <v>22</v>
      </c>
      <c r="E60" s="147">
        <v>0</v>
      </c>
      <c r="F60" s="147">
        <v>0</v>
      </c>
      <c r="G60" s="147">
        <v>0</v>
      </c>
      <c r="H60" s="147">
        <v>0</v>
      </c>
      <c r="I60" s="135">
        <v>0</v>
      </c>
      <c r="J60" s="136">
        <f t="shared" si="10"/>
        <v>0</v>
      </c>
      <c r="K60" s="136">
        <f t="shared" si="12"/>
        <v>0</v>
      </c>
      <c r="L60" s="136">
        <f t="shared" si="2"/>
        <v>0</v>
      </c>
      <c r="M60" s="467"/>
      <c r="N60" s="479"/>
      <c r="O60" s="20"/>
      <c r="P60" s="20"/>
      <c r="Q60" s="20"/>
    </row>
    <row r="61" spans="1:17" s="8" customFormat="1" ht="162" customHeight="1" x14ac:dyDescent="0.5">
      <c r="A61" s="459"/>
      <c r="B61" s="460"/>
      <c r="C61" s="461"/>
      <c r="D61" s="18" t="s">
        <v>23</v>
      </c>
      <c r="E61" s="196">
        <v>53552.3</v>
      </c>
      <c r="F61" s="147">
        <v>0</v>
      </c>
      <c r="G61" s="147">
        <v>0</v>
      </c>
      <c r="H61" s="147">
        <v>0</v>
      </c>
      <c r="I61" s="135">
        <v>0</v>
      </c>
      <c r="J61" s="136">
        <f t="shared" si="10"/>
        <v>0</v>
      </c>
      <c r="K61" s="136">
        <f t="shared" si="12"/>
        <v>0</v>
      </c>
      <c r="L61" s="136">
        <f t="shared" si="2"/>
        <v>0</v>
      </c>
      <c r="M61" s="467"/>
      <c r="N61" s="479"/>
      <c r="O61" s="20"/>
      <c r="P61" s="20"/>
      <c r="Q61" s="20"/>
    </row>
    <row r="62" spans="1:17" s="8" customFormat="1" ht="131.25" customHeight="1" x14ac:dyDescent="0.5">
      <c r="A62" s="459"/>
      <c r="B62" s="460"/>
      <c r="C62" s="461"/>
      <c r="D62" s="19" t="s">
        <v>24</v>
      </c>
      <c r="E62" s="147">
        <v>0</v>
      </c>
      <c r="F62" s="147">
        <v>0</v>
      </c>
      <c r="G62" s="147">
        <v>0</v>
      </c>
      <c r="H62" s="147">
        <v>0</v>
      </c>
      <c r="I62" s="135">
        <v>0</v>
      </c>
      <c r="J62" s="136">
        <f t="shared" si="10"/>
        <v>0</v>
      </c>
      <c r="K62" s="136">
        <f t="shared" si="12"/>
        <v>0</v>
      </c>
      <c r="L62" s="136">
        <f t="shared" si="2"/>
        <v>0</v>
      </c>
      <c r="M62" s="467"/>
      <c r="N62" s="479"/>
      <c r="O62" s="20"/>
      <c r="P62" s="20"/>
      <c r="Q62" s="20"/>
    </row>
    <row r="63" spans="1:17" s="8" customFormat="1" ht="170.25" customHeight="1" x14ac:dyDescent="0.5">
      <c r="A63" s="459">
        <v>7</v>
      </c>
      <c r="B63" s="460" t="s">
        <v>80</v>
      </c>
      <c r="C63" s="461">
        <v>4</v>
      </c>
      <c r="D63" s="12" t="s">
        <v>17</v>
      </c>
      <c r="E63" s="132">
        <v>9213.6650000000009</v>
      </c>
      <c r="F63" s="132">
        <v>2627.3379999999997</v>
      </c>
      <c r="G63" s="132">
        <v>9799.2900000000009</v>
      </c>
      <c r="H63" s="132">
        <v>2936.6809799999996</v>
      </c>
      <c r="I63" s="133">
        <f t="shared" ref="I63:I71" si="13">H63-F63</f>
        <v>309.3429799999999</v>
      </c>
      <c r="J63" s="132">
        <f t="shared" si="10"/>
        <v>29.968303621997102</v>
      </c>
      <c r="K63" s="132" t="s">
        <v>73</v>
      </c>
      <c r="L63" s="132">
        <f t="shared" si="2"/>
        <v>31.873103482707471</v>
      </c>
      <c r="M63" s="477">
        <v>2</v>
      </c>
      <c r="N63" s="475" t="s">
        <v>36</v>
      </c>
      <c r="O63" s="20"/>
      <c r="P63" s="20"/>
      <c r="Q63" s="20"/>
    </row>
    <row r="64" spans="1:17" s="8" customFormat="1" ht="184.5" customHeight="1" x14ac:dyDescent="0.5">
      <c r="A64" s="459"/>
      <c r="B64" s="460"/>
      <c r="C64" s="461"/>
      <c r="D64" s="16" t="s">
        <v>18</v>
      </c>
      <c r="E64" s="134">
        <v>0</v>
      </c>
      <c r="F64" s="134">
        <v>0</v>
      </c>
      <c r="G64" s="134">
        <v>0</v>
      </c>
      <c r="H64" s="134">
        <v>0</v>
      </c>
      <c r="I64" s="135">
        <f t="shared" si="13"/>
        <v>0</v>
      </c>
      <c r="J64" s="136">
        <f t="shared" si="10"/>
        <v>0</v>
      </c>
      <c r="K64" s="136">
        <f t="shared" si="12"/>
        <v>0</v>
      </c>
      <c r="L64" s="136">
        <f t="shared" si="2"/>
        <v>0</v>
      </c>
      <c r="M64" s="477"/>
      <c r="N64" s="476"/>
      <c r="O64" s="20"/>
      <c r="P64" s="20"/>
      <c r="Q64" s="20"/>
    </row>
    <row r="65" spans="1:17" s="8" customFormat="1" ht="180" customHeight="1" x14ac:dyDescent="0.5">
      <c r="A65" s="459"/>
      <c r="B65" s="460"/>
      <c r="C65" s="461"/>
      <c r="D65" s="16" t="s">
        <v>19</v>
      </c>
      <c r="E65" s="224">
        <v>983.1</v>
      </c>
      <c r="F65" s="224">
        <v>222</v>
      </c>
      <c r="G65" s="224">
        <v>68.724999999999994</v>
      </c>
      <c r="H65" s="224">
        <v>68.724999999999994</v>
      </c>
      <c r="I65" s="138">
        <v>-24.009999999999991</v>
      </c>
      <c r="J65" s="136">
        <f t="shared" si="10"/>
        <v>100</v>
      </c>
      <c r="K65" s="136">
        <f t="shared" si="12"/>
        <v>30.957207207207205</v>
      </c>
      <c r="L65" s="136">
        <f t="shared" si="2"/>
        <v>6.9906418472179839</v>
      </c>
      <c r="M65" s="477"/>
      <c r="N65" s="476"/>
      <c r="O65" s="20"/>
      <c r="P65" s="20"/>
      <c r="Q65" s="20"/>
    </row>
    <row r="66" spans="1:17" s="8" customFormat="1" ht="171" customHeight="1" x14ac:dyDescent="0.5">
      <c r="A66" s="459"/>
      <c r="B66" s="460"/>
      <c r="C66" s="461"/>
      <c r="D66" s="16" t="s">
        <v>20</v>
      </c>
      <c r="E66" s="224">
        <v>8230.5650000000005</v>
      </c>
      <c r="F66" s="224">
        <v>2405.3379999999997</v>
      </c>
      <c r="G66" s="225">
        <v>9730.5650000000005</v>
      </c>
      <c r="H66" s="224">
        <v>2867.9559799999997</v>
      </c>
      <c r="I66" s="138">
        <v>-784.95046000000002</v>
      </c>
      <c r="J66" s="136">
        <f t="shared" si="10"/>
        <v>29.473684004988399</v>
      </c>
      <c r="K66" s="136" t="s">
        <v>73</v>
      </c>
      <c r="L66" s="136">
        <f t="shared" si="2"/>
        <v>34.845189607274833</v>
      </c>
      <c r="M66" s="477"/>
      <c r="N66" s="476"/>
      <c r="O66" s="20"/>
      <c r="P66" s="20"/>
      <c r="Q66" s="20"/>
    </row>
    <row r="67" spans="1:17" s="8" customFormat="1" ht="216.75" customHeight="1" x14ac:dyDescent="0.5">
      <c r="A67" s="459"/>
      <c r="B67" s="460"/>
      <c r="C67" s="461"/>
      <c r="D67" s="17" t="s">
        <v>21</v>
      </c>
      <c r="E67" s="137">
        <v>0</v>
      </c>
      <c r="F67" s="137">
        <v>0</v>
      </c>
      <c r="G67" s="137">
        <v>0</v>
      </c>
      <c r="H67" s="137">
        <v>0</v>
      </c>
      <c r="I67" s="135">
        <f t="shared" si="13"/>
        <v>0</v>
      </c>
      <c r="J67" s="136">
        <f t="shared" si="10"/>
        <v>0</v>
      </c>
      <c r="K67" s="136">
        <f t="shared" si="12"/>
        <v>0</v>
      </c>
      <c r="L67" s="136">
        <f t="shared" si="2"/>
        <v>0</v>
      </c>
      <c r="M67" s="477"/>
      <c r="N67" s="476"/>
      <c r="O67" s="20"/>
      <c r="P67" s="20"/>
      <c r="Q67" s="20"/>
    </row>
    <row r="68" spans="1:17" s="8" customFormat="1" ht="198.75" customHeight="1" x14ac:dyDescent="0.5">
      <c r="A68" s="459"/>
      <c r="B68" s="460"/>
      <c r="C68" s="461"/>
      <c r="D68" s="17" t="s">
        <v>22</v>
      </c>
      <c r="E68" s="137">
        <v>0</v>
      </c>
      <c r="F68" s="137">
        <v>0</v>
      </c>
      <c r="G68" s="137">
        <v>0</v>
      </c>
      <c r="H68" s="137">
        <v>0</v>
      </c>
      <c r="I68" s="135">
        <f t="shared" si="13"/>
        <v>0</v>
      </c>
      <c r="J68" s="136">
        <f t="shared" si="10"/>
        <v>0</v>
      </c>
      <c r="K68" s="136">
        <f t="shared" si="12"/>
        <v>0</v>
      </c>
      <c r="L68" s="136">
        <f t="shared" si="2"/>
        <v>0</v>
      </c>
      <c r="M68" s="477"/>
      <c r="N68" s="476"/>
      <c r="O68" s="20"/>
      <c r="P68" s="20"/>
      <c r="Q68" s="20"/>
    </row>
    <row r="69" spans="1:17" s="8" customFormat="1" ht="156" customHeight="1" x14ac:dyDescent="0.5">
      <c r="A69" s="459"/>
      <c r="B69" s="460"/>
      <c r="C69" s="461"/>
      <c r="D69" s="18" t="s">
        <v>23</v>
      </c>
      <c r="E69" s="137"/>
      <c r="F69" s="137">
        <v>0</v>
      </c>
      <c r="G69" s="137">
        <v>0</v>
      </c>
      <c r="H69" s="137">
        <v>0</v>
      </c>
      <c r="I69" s="140">
        <v>0</v>
      </c>
      <c r="J69" s="136">
        <f t="shared" si="10"/>
        <v>0</v>
      </c>
      <c r="K69" s="136">
        <f t="shared" si="12"/>
        <v>0</v>
      </c>
      <c r="L69" s="136">
        <f t="shared" si="2"/>
        <v>0</v>
      </c>
      <c r="M69" s="477"/>
      <c r="N69" s="476"/>
      <c r="O69" s="20"/>
      <c r="P69" s="20"/>
      <c r="Q69" s="20"/>
    </row>
    <row r="70" spans="1:17" s="8" customFormat="1" ht="131.25" customHeight="1" x14ac:dyDescent="0.5">
      <c r="A70" s="459"/>
      <c r="B70" s="460"/>
      <c r="C70" s="461"/>
      <c r="D70" s="19" t="s">
        <v>24</v>
      </c>
      <c r="E70" s="134">
        <v>0</v>
      </c>
      <c r="F70" s="134">
        <v>0</v>
      </c>
      <c r="G70" s="134">
        <v>0</v>
      </c>
      <c r="H70" s="134">
        <v>0</v>
      </c>
      <c r="I70" s="140">
        <f t="shared" si="13"/>
        <v>0</v>
      </c>
      <c r="J70" s="136">
        <f t="shared" si="10"/>
        <v>0</v>
      </c>
      <c r="K70" s="136">
        <f t="shared" si="12"/>
        <v>0</v>
      </c>
      <c r="L70" s="136">
        <f t="shared" si="2"/>
        <v>0</v>
      </c>
      <c r="M70" s="477"/>
      <c r="N70" s="476"/>
      <c r="O70" s="20"/>
      <c r="P70" s="20"/>
      <c r="Q70" s="20"/>
    </row>
    <row r="71" spans="1:17" s="8" customFormat="1" ht="212.25" customHeight="1" x14ac:dyDescent="0.5">
      <c r="A71" s="459">
        <v>8</v>
      </c>
      <c r="B71" s="460" t="s">
        <v>37</v>
      </c>
      <c r="C71" s="461">
        <v>13</v>
      </c>
      <c r="D71" s="12" t="s">
        <v>17</v>
      </c>
      <c r="E71" s="132">
        <v>2128224.3588700001</v>
      </c>
      <c r="F71" s="132">
        <v>1766.3950199999999</v>
      </c>
      <c r="G71" s="132">
        <v>230783.29996</v>
      </c>
      <c r="H71" s="132">
        <v>8467.6356000000014</v>
      </c>
      <c r="I71" s="132">
        <f t="shared" si="13"/>
        <v>6701.2405800000015</v>
      </c>
      <c r="J71" s="132">
        <f t="shared" si="10"/>
        <v>3.6690850687496175</v>
      </c>
      <c r="K71" s="132">
        <f t="shared" si="12"/>
        <v>479.37383790857842</v>
      </c>
      <c r="L71" s="132">
        <f t="shared" ref="L71:L134" si="14">IF(H71=0,0,H71/E71*100)</f>
        <v>0.39787325827320053</v>
      </c>
      <c r="M71" s="467">
        <v>6</v>
      </c>
      <c r="N71" s="463" t="s">
        <v>63</v>
      </c>
      <c r="O71" s="20"/>
      <c r="P71" s="20"/>
      <c r="Q71" s="20"/>
    </row>
    <row r="72" spans="1:17" s="8" customFormat="1" ht="174" customHeight="1" x14ac:dyDescent="0.5">
      <c r="A72" s="459"/>
      <c r="B72" s="460"/>
      <c r="C72" s="461"/>
      <c r="D72" s="16" t="s">
        <v>18</v>
      </c>
      <c r="E72" s="211">
        <v>13359.4</v>
      </c>
      <c r="F72" s="212">
        <v>0</v>
      </c>
      <c r="G72" s="212">
        <v>0</v>
      </c>
      <c r="H72" s="212">
        <v>0</v>
      </c>
      <c r="I72" s="216">
        <v>0</v>
      </c>
      <c r="J72" s="136">
        <f t="shared" si="10"/>
        <v>0</v>
      </c>
      <c r="K72" s="136">
        <f t="shared" si="12"/>
        <v>0</v>
      </c>
      <c r="L72" s="136">
        <f t="shared" si="14"/>
        <v>0</v>
      </c>
      <c r="M72" s="467"/>
      <c r="N72" s="464"/>
      <c r="O72" s="20"/>
      <c r="P72" s="20"/>
      <c r="Q72" s="20"/>
    </row>
    <row r="73" spans="1:17" s="8" customFormat="1" ht="177.75" customHeight="1" x14ac:dyDescent="0.5">
      <c r="A73" s="459"/>
      <c r="B73" s="460"/>
      <c r="C73" s="461"/>
      <c r="D73" s="16" t="s">
        <v>19</v>
      </c>
      <c r="E73" s="211">
        <v>822000.39999999991</v>
      </c>
      <c r="F73" s="212">
        <v>883.67211780000002</v>
      </c>
      <c r="G73" s="212">
        <v>4831.8100000000004</v>
      </c>
      <c r="H73" s="212">
        <v>4831.8100000000004</v>
      </c>
      <c r="I73" s="216">
        <v>0</v>
      </c>
      <c r="J73" s="136">
        <f t="shared" si="10"/>
        <v>100</v>
      </c>
      <c r="K73" s="136">
        <f t="shared" si="12"/>
        <v>546.78764925041742</v>
      </c>
      <c r="L73" s="136">
        <f t="shared" si="14"/>
        <v>0.58781114948362567</v>
      </c>
      <c r="M73" s="467"/>
      <c r="N73" s="464"/>
      <c r="O73" s="20"/>
      <c r="P73" s="20"/>
      <c r="Q73" s="20"/>
    </row>
    <row r="74" spans="1:17" s="8" customFormat="1" ht="195" customHeight="1" x14ac:dyDescent="0.5">
      <c r="A74" s="459"/>
      <c r="B74" s="460"/>
      <c r="C74" s="461"/>
      <c r="D74" s="16" t="s">
        <v>20</v>
      </c>
      <c r="E74" s="213">
        <v>119809.82802</v>
      </c>
      <c r="F74" s="212">
        <v>882.72290220000002</v>
      </c>
      <c r="G74" s="214">
        <v>225951.48996000001</v>
      </c>
      <c r="H74" s="212">
        <v>3635.8256000000001</v>
      </c>
      <c r="I74" s="216">
        <v>0</v>
      </c>
      <c r="J74" s="136">
        <f t="shared" si="10"/>
        <v>1.6091177803888999</v>
      </c>
      <c r="K74" s="136">
        <f t="shared" si="12"/>
        <v>411.88753468823273</v>
      </c>
      <c r="L74" s="136">
        <f t="shared" si="14"/>
        <v>3.0346639003547082</v>
      </c>
      <c r="M74" s="467"/>
      <c r="N74" s="464"/>
      <c r="O74" s="20"/>
      <c r="P74" s="20"/>
      <c r="Q74" s="20"/>
    </row>
    <row r="75" spans="1:17" s="8" customFormat="1" ht="248.25" customHeight="1" x14ac:dyDescent="0.5">
      <c r="A75" s="459"/>
      <c r="B75" s="460"/>
      <c r="C75" s="461"/>
      <c r="D75" s="17" t="s">
        <v>21</v>
      </c>
      <c r="E75" s="215">
        <v>0</v>
      </c>
      <c r="F75" s="215">
        <v>0</v>
      </c>
      <c r="G75" s="215">
        <v>0</v>
      </c>
      <c r="H75" s="215">
        <v>0</v>
      </c>
      <c r="I75" s="216">
        <v>0</v>
      </c>
      <c r="J75" s="136">
        <v>0</v>
      </c>
      <c r="K75" s="136">
        <f t="shared" si="12"/>
        <v>0</v>
      </c>
      <c r="L75" s="136">
        <f t="shared" si="14"/>
        <v>0</v>
      </c>
      <c r="M75" s="467"/>
      <c r="N75" s="464"/>
      <c r="O75" s="20"/>
      <c r="P75" s="20"/>
      <c r="Q75" s="20"/>
    </row>
    <row r="76" spans="1:17" s="8" customFormat="1" ht="168.75" customHeight="1" x14ac:dyDescent="0.5">
      <c r="A76" s="459"/>
      <c r="B76" s="460"/>
      <c r="C76" s="461"/>
      <c r="D76" s="17" t="s">
        <v>22</v>
      </c>
      <c r="E76" s="215">
        <v>0</v>
      </c>
      <c r="F76" s="215">
        <v>0</v>
      </c>
      <c r="G76" s="215">
        <v>0</v>
      </c>
      <c r="H76" s="215">
        <v>0</v>
      </c>
      <c r="I76" s="216">
        <v>0</v>
      </c>
      <c r="J76" s="136">
        <f t="shared" si="10"/>
        <v>0</v>
      </c>
      <c r="K76" s="136">
        <f t="shared" si="12"/>
        <v>0</v>
      </c>
      <c r="L76" s="136">
        <f t="shared" si="14"/>
        <v>0</v>
      </c>
      <c r="M76" s="467"/>
      <c r="N76" s="464"/>
      <c r="O76" s="20"/>
      <c r="P76" s="20"/>
      <c r="Q76" s="20"/>
    </row>
    <row r="77" spans="1:17" s="8" customFormat="1" ht="155.25" customHeight="1" x14ac:dyDescent="0.5">
      <c r="A77" s="459"/>
      <c r="B77" s="460"/>
      <c r="C77" s="461"/>
      <c r="D77" s="18" t="s">
        <v>23</v>
      </c>
      <c r="E77" s="215">
        <v>1173054.7308500002</v>
      </c>
      <c r="F77" s="215">
        <v>0</v>
      </c>
      <c r="G77" s="215">
        <v>0</v>
      </c>
      <c r="H77" s="215">
        <v>0</v>
      </c>
      <c r="I77" s="216">
        <v>0</v>
      </c>
      <c r="J77" s="136">
        <v>0</v>
      </c>
      <c r="K77" s="136">
        <f t="shared" si="12"/>
        <v>0</v>
      </c>
      <c r="L77" s="136">
        <f t="shared" si="14"/>
        <v>0</v>
      </c>
      <c r="M77" s="467"/>
      <c r="N77" s="464"/>
      <c r="O77" s="20"/>
      <c r="P77" s="20"/>
      <c r="Q77" s="20"/>
    </row>
    <row r="78" spans="1:17" s="8" customFormat="1" ht="133.5" customHeight="1" x14ac:dyDescent="0.5">
      <c r="A78" s="459"/>
      <c r="B78" s="460"/>
      <c r="C78" s="461"/>
      <c r="D78" s="19" t="s">
        <v>24</v>
      </c>
      <c r="E78" s="216">
        <v>0</v>
      </c>
      <c r="F78" s="216">
        <v>0</v>
      </c>
      <c r="G78" s="216">
        <v>0</v>
      </c>
      <c r="H78" s="216">
        <v>0</v>
      </c>
      <c r="I78" s="171">
        <v>0</v>
      </c>
      <c r="J78" s="136">
        <v>0</v>
      </c>
      <c r="K78" s="136">
        <v>0</v>
      </c>
      <c r="L78" s="136">
        <f t="shared" si="14"/>
        <v>0</v>
      </c>
      <c r="M78" s="467"/>
      <c r="N78" s="464"/>
      <c r="O78" s="20"/>
      <c r="P78" s="20"/>
      <c r="Q78" s="20"/>
    </row>
    <row r="79" spans="1:17" s="8" customFormat="1" ht="181.5" customHeight="1" x14ac:dyDescent="0.5">
      <c r="A79" s="459">
        <v>9</v>
      </c>
      <c r="B79" s="460" t="s">
        <v>38</v>
      </c>
      <c r="C79" s="461">
        <v>15</v>
      </c>
      <c r="D79" s="12" t="s">
        <v>17</v>
      </c>
      <c r="E79" s="132">
        <f>E80+E81+E82+E83+E85</f>
        <v>481562.08711000002</v>
      </c>
      <c r="F79" s="132">
        <f>F80+F81+F82+F83+F85</f>
        <v>37557.003500000006</v>
      </c>
      <c r="G79" s="132">
        <f>G80+G81+G82+G83+G85</f>
        <v>180764.78365</v>
      </c>
      <c r="H79" s="132">
        <f>H80+H81+H82+H83+H85</f>
        <v>42168.284770000006</v>
      </c>
      <c r="I79" s="168">
        <f>H79-F79</f>
        <v>4611.2812699999995</v>
      </c>
      <c r="J79" s="132">
        <f t="shared" ref="J79" si="15">IF(H79=0, ,H79/G79*100)</f>
        <v>23.327710142727241</v>
      </c>
      <c r="K79" s="132">
        <f t="shared" ref="K79:K128" si="16">IF(H79=0,0,H79/F79*100)</f>
        <v>112.2780862163298</v>
      </c>
      <c r="L79" s="132">
        <f t="shared" si="14"/>
        <v>8.7565624243936355</v>
      </c>
      <c r="M79" s="462">
        <v>14</v>
      </c>
      <c r="N79" s="463" t="s">
        <v>39</v>
      </c>
      <c r="O79" s="20"/>
      <c r="P79" s="20"/>
      <c r="Q79" s="20"/>
    </row>
    <row r="80" spans="1:17" s="8" customFormat="1" ht="155.25" customHeight="1" x14ac:dyDescent="0.5">
      <c r="A80" s="459"/>
      <c r="B80" s="460"/>
      <c r="C80" s="461"/>
      <c r="D80" s="16" t="s">
        <v>18</v>
      </c>
      <c r="E80" s="193">
        <v>2253.4</v>
      </c>
      <c r="F80" s="194">
        <v>0</v>
      </c>
      <c r="G80" s="194">
        <v>0</v>
      </c>
      <c r="H80" s="194">
        <v>0</v>
      </c>
      <c r="I80" s="140">
        <f>H80-F80</f>
        <v>0</v>
      </c>
      <c r="J80" s="136">
        <f>IF(H80=0, ,H80/G80*100)</f>
        <v>0</v>
      </c>
      <c r="K80" s="136">
        <f t="shared" si="16"/>
        <v>0</v>
      </c>
      <c r="L80" s="136">
        <f t="shared" si="14"/>
        <v>0</v>
      </c>
      <c r="M80" s="462"/>
      <c r="N80" s="464"/>
      <c r="O80" s="21"/>
      <c r="P80" s="20"/>
      <c r="Q80" s="20"/>
    </row>
    <row r="81" spans="1:17" s="8" customFormat="1" ht="173.25" customHeight="1" x14ac:dyDescent="0.5">
      <c r="A81" s="459"/>
      <c r="B81" s="460"/>
      <c r="C81" s="461"/>
      <c r="D81" s="16" t="s">
        <v>19</v>
      </c>
      <c r="E81" s="193">
        <v>17968.400000000001</v>
      </c>
      <c r="F81" s="194">
        <v>0</v>
      </c>
      <c r="G81" s="194">
        <v>0</v>
      </c>
      <c r="H81" s="194">
        <v>0</v>
      </c>
      <c r="I81" s="164">
        <f t="shared" ref="I81:I82" si="17">H81-F81</f>
        <v>0</v>
      </c>
      <c r="J81" s="136">
        <f t="shared" ref="J81:J82" si="18">IF(H81=0, ,H81/G81*100)</f>
        <v>0</v>
      </c>
      <c r="K81" s="136">
        <f t="shared" si="16"/>
        <v>0</v>
      </c>
      <c r="L81" s="136">
        <f t="shared" si="14"/>
        <v>0</v>
      </c>
      <c r="M81" s="462"/>
      <c r="N81" s="464"/>
      <c r="O81" s="20"/>
      <c r="P81" s="20"/>
      <c r="Q81" s="20"/>
    </row>
    <row r="82" spans="1:17" s="8" customFormat="1" ht="173.25" customHeight="1" x14ac:dyDescent="0.5">
      <c r="A82" s="459"/>
      <c r="B82" s="460"/>
      <c r="C82" s="461"/>
      <c r="D82" s="16" t="s">
        <v>20</v>
      </c>
      <c r="E82" s="193">
        <v>192691.12562999999</v>
      </c>
      <c r="F82" s="193">
        <v>37557.003500000006</v>
      </c>
      <c r="G82" s="193">
        <v>180764.78365</v>
      </c>
      <c r="H82" s="193">
        <v>42168.284770000006</v>
      </c>
      <c r="I82" s="164">
        <f t="shared" si="17"/>
        <v>4611.2812699999995</v>
      </c>
      <c r="J82" s="136">
        <f t="shared" si="18"/>
        <v>23.327710142727241</v>
      </c>
      <c r="K82" s="136">
        <f t="shared" si="16"/>
        <v>112.2780862163298</v>
      </c>
      <c r="L82" s="136">
        <f t="shared" si="14"/>
        <v>21.883874844849029</v>
      </c>
      <c r="M82" s="462"/>
      <c r="N82" s="464"/>
      <c r="O82" s="20"/>
      <c r="P82" s="20"/>
      <c r="Q82" s="20"/>
    </row>
    <row r="83" spans="1:17" s="8" customFormat="1" ht="207.75" customHeight="1" x14ac:dyDescent="0.5">
      <c r="A83" s="459"/>
      <c r="B83" s="460"/>
      <c r="C83" s="461"/>
      <c r="D83" s="17" t="s">
        <v>21</v>
      </c>
      <c r="E83" s="193">
        <v>0</v>
      </c>
      <c r="F83" s="194">
        <v>0</v>
      </c>
      <c r="G83" s="194">
        <v>0</v>
      </c>
      <c r="H83" s="194">
        <v>0</v>
      </c>
      <c r="I83" s="140">
        <f>H83-F83</f>
        <v>0</v>
      </c>
      <c r="J83" s="136">
        <f>IF(H83=0, ,H83/G83*100)</f>
        <v>0</v>
      </c>
      <c r="K83" s="136">
        <f>IF(H83=0,0,H83/F83*100)</f>
        <v>0</v>
      </c>
      <c r="L83" s="136">
        <f>IF(H83=0,0,H83/E83*100)</f>
        <v>0</v>
      </c>
      <c r="M83" s="462"/>
      <c r="N83" s="464"/>
      <c r="O83" s="20"/>
      <c r="P83" s="20"/>
      <c r="Q83" s="20"/>
    </row>
    <row r="84" spans="1:17" s="8" customFormat="1" ht="188.25" customHeight="1" x14ac:dyDescent="0.5">
      <c r="A84" s="459"/>
      <c r="B84" s="460"/>
      <c r="C84" s="461"/>
      <c r="D84" s="17" t="s">
        <v>22</v>
      </c>
      <c r="E84" s="193">
        <v>19734.301579999999</v>
      </c>
      <c r="F84" s="194">
        <v>0</v>
      </c>
      <c r="G84" s="194">
        <v>19734.335579999999</v>
      </c>
      <c r="H84" s="194">
        <v>10</v>
      </c>
      <c r="I84" s="140">
        <f>H84-F84</f>
        <v>10</v>
      </c>
      <c r="J84" s="136">
        <f>IF(H84=0, ,H84/G84*100)</f>
        <v>5.067310201279146E-2</v>
      </c>
      <c r="K84" s="136">
        <v>0</v>
      </c>
      <c r="L84" s="136">
        <f>IF(H84=0,0,H84/E84*100)</f>
        <v>5.0673189316892971E-2</v>
      </c>
      <c r="M84" s="462"/>
      <c r="N84" s="464"/>
      <c r="O84" s="20"/>
      <c r="P84" s="20"/>
      <c r="Q84" s="20"/>
    </row>
    <row r="85" spans="1:17" s="8" customFormat="1" ht="186.75" customHeight="1" x14ac:dyDescent="0.5">
      <c r="A85" s="459"/>
      <c r="B85" s="460"/>
      <c r="C85" s="461"/>
      <c r="D85" s="18" t="s">
        <v>23</v>
      </c>
      <c r="E85" s="193">
        <v>268649.16148000001</v>
      </c>
      <c r="F85" s="194">
        <v>0</v>
      </c>
      <c r="G85" s="194">
        <v>0</v>
      </c>
      <c r="H85" s="194">
        <v>0</v>
      </c>
      <c r="I85" s="135">
        <v>0</v>
      </c>
      <c r="J85" s="136">
        <v>0</v>
      </c>
      <c r="K85" s="136">
        <f>IF(H85=0,0,H85/F85*100)</f>
        <v>0</v>
      </c>
      <c r="L85" s="136">
        <f>IF(H85=0,0,H85/E85*100)</f>
        <v>0</v>
      </c>
      <c r="M85" s="462"/>
      <c r="N85" s="464"/>
      <c r="O85" s="20"/>
      <c r="P85" s="20"/>
      <c r="Q85" s="20"/>
    </row>
    <row r="86" spans="1:17" s="8" customFormat="1" ht="133.5" customHeight="1" x14ac:dyDescent="0.5">
      <c r="A86" s="459"/>
      <c r="B86" s="460"/>
      <c r="C86" s="461"/>
      <c r="D86" s="19" t="s">
        <v>24</v>
      </c>
      <c r="E86" s="134">
        <v>0</v>
      </c>
      <c r="F86" s="134">
        <v>0</v>
      </c>
      <c r="G86" s="134">
        <v>0</v>
      </c>
      <c r="H86" s="134" t="s">
        <v>78</v>
      </c>
      <c r="I86" s="135">
        <v>0</v>
      </c>
      <c r="J86" s="136">
        <v>0</v>
      </c>
      <c r="K86" s="136">
        <v>0</v>
      </c>
      <c r="L86" s="136">
        <v>0</v>
      </c>
      <c r="M86" s="462"/>
      <c r="N86" s="464"/>
      <c r="O86" s="20"/>
      <c r="P86" s="20"/>
      <c r="Q86" s="20"/>
    </row>
    <row r="87" spans="1:17" s="8" customFormat="1" ht="186" customHeight="1" x14ac:dyDescent="0.5">
      <c r="A87" s="459">
        <v>10</v>
      </c>
      <c r="B87" s="472" t="s">
        <v>40</v>
      </c>
      <c r="C87" s="473">
        <v>4</v>
      </c>
      <c r="D87" s="12" t="s">
        <v>17</v>
      </c>
      <c r="E87" s="132">
        <f>E88+E89+E90+E93+E91</f>
        <v>2109.6000000000004</v>
      </c>
      <c r="F87" s="132">
        <f>F88+F89+F90+F93+F91</f>
        <v>428.56</v>
      </c>
      <c r="G87" s="132">
        <f>G88+G89+G90+G93+G91</f>
        <v>658.46910000000003</v>
      </c>
      <c r="H87" s="132">
        <f>H88+H89+H90+H93+H91</f>
        <v>404.99142999999998</v>
      </c>
      <c r="I87" s="133">
        <f t="shared" ref="I87:I130" si="19">H87-F87</f>
        <v>-23.568570000000022</v>
      </c>
      <c r="J87" s="132">
        <f t="shared" ref="J87:J139" si="20">IF(H87=0, ,H87/G87*100)</f>
        <v>61.505001525508177</v>
      </c>
      <c r="K87" s="132">
        <f t="shared" si="16"/>
        <v>94.500520347209246</v>
      </c>
      <c r="L87" s="132">
        <f t="shared" si="14"/>
        <v>19.197545980280616</v>
      </c>
      <c r="M87" s="462">
        <v>5</v>
      </c>
      <c r="N87" s="463" t="s">
        <v>41</v>
      </c>
      <c r="O87" s="20"/>
      <c r="P87" s="20"/>
      <c r="Q87" s="20"/>
    </row>
    <row r="88" spans="1:17" s="8" customFormat="1" ht="194.25" customHeight="1" x14ac:dyDescent="0.5">
      <c r="A88" s="459"/>
      <c r="B88" s="472"/>
      <c r="C88" s="473"/>
      <c r="D88" s="16" t="s">
        <v>18</v>
      </c>
      <c r="E88" s="183">
        <v>3.4</v>
      </c>
      <c r="F88" s="183">
        <v>2.15</v>
      </c>
      <c r="G88" s="183">
        <v>1.8880999999999999</v>
      </c>
      <c r="H88" s="183">
        <v>1.881</v>
      </c>
      <c r="I88" s="192">
        <f t="shared" si="19"/>
        <v>-0.26899999999999991</v>
      </c>
      <c r="J88" s="136">
        <f t="shared" si="20"/>
        <v>99.623960595307466</v>
      </c>
      <c r="K88" s="136">
        <f t="shared" si="16"/>
        <v>87.488372093023258</v>
      </c>
      <c r="L88" s="136">
        <f t="shared" si="14"/>
        <v>55.323529411764703</v>
      </c>
      <c r="M88" s="462"/>
      <c r="N88" s="464"/>
      <c r="O88" s="20"/>
      <c r="P88" s="20"/>
      <c r="Q88" s="20"/>
    </row>
    <row r="89" spans="1:17" s="8" customFormat="1" ht="194.25" customHeight="1" x14ac:dyDescent="0.5">
      <c r="A89" s="459"/>
      <c r="B89" s="472"/>
      <c r="C89" s="473"/>
      <c r="D89" s="16" t="s">
        <v>19</v>
      </c>
      <c r="E89" s="183">
        <v>1816.2</v>
      </c>
      <c r="F89" s="183">
        <v>366.41</v>
      </c>
      <c r="G89" s="183">
        <v>366.58100000000002</v>
      </c>
      <c r="H89" s="183">
        <v>343.11043000000001</v>
      </c>
      <c r="I89" s="140">
        <f t="shared" si="19"/>
        <v>-23.299570000000017</v>
      </c>
      <c r="J89" s="136">
        <f t="shared" si="20"/>
        <v>93.597439583611802</v>
      </c>
      <c r="K89" s="136">
        <f t="shared" si="16"/>
        <v>93.641120602603635</v>
      </c>
      <c r="L89" s="136">
        <f t="shared" si="14"/>
        <v>18.891665565466358</v>
      </c>
      <c r="M89" s="462"/>
      <c r="N89" s="464"/>
      <c r="O89" s="20"/>
      <c r="P89" s="20"/>
      <c r="Q89" s="20"/>
    </row>
    <row r="90" spans="1:17" s="8" customFormat="1" ht="159" customHeight="1" x14ac:dyDescent="0.5">
      <c r="A90" s="459"/>
      <c r="B90" s="472"/>
      <c r="C90" s="473"/>
      <c r="D90" s="16" t="s">
        <v>20</v>
      </c>
      <c r="E90" s="183">
        <v>290</v>
      </c>
      <c r="F90" s="183">
        <v>60</v>
      </c>
      <c r="G90" s="183">
        <v>290</v>
      </c>
      <c r="H90" s="183">
        <v>60</v>
      </c>
      <c r="I90" s="140">
        <f t="shared" si="19"/>
        <v>0</v>
      </c>
      <c r="J90" s="136">
        <f t="shared" si="20"/>
        <v>20.689655172413794</v>
      </c>
      <c r="K90" s="136">
        <f t="shared" si="16"/>
        <v>100</v>
      </c>
      <c r="L90" s="136">
        <f t="shared" si="14"/>
        <v>20.689655172413794</v>
      </c>
      <c r="M90" s="462"/>
      <c r="N90" s="464"/>
      <c r="O90" s="20"/>
      <c r="P90" s="20"/>
      <c r="Q90" s="20"/>
    </row>
    <row r="91" spans="1:17" s="8" customFormat="1" ht="228.75" customHeight="1" x14ac:dyDescent="0.5">
      <c r="A91" s="459"/>
      <c r="B91" s="472"/>
      <c r="C91" s="473"/>
      <c r="D91" s="17" t="s">
        <v>21</v>
      </c>
      <c r="E91" s="183">
        <v>0</v>
      </c>
      <c r="F91" s="183">
        <v>0</v>
      </c>
      <c r="G91" s="183">
        <v>0</v>
      </c>
      <c r="H91" s="183">
        <v>0</v>
      </c>
      <c r="I91" s="140">
        <f t="shared" si="19"/>
        <v>0</v>
      </c>
      <c r="J91" s="136">
        <f t="shared" si="20"/>
        <v>0</v>
      </c>
      <c r="K91" s="136">
        <f t="shared" si="16"/>
        <v>0</v>
      </c>
      <c r="L91" s="136">
        <f t="shared" si="14"/>
        <v>0</v>
      </c>
      <c r="M91" s="462"/>
      <c r="N91" s="464"/>
      <c r="O91" s="20"/>
      <c r="P91" s="20"/>
      <c r="Q91" s="20"/>
    </row>
    <row r="92" spans="1:17" s="8" customFormat="1" ht="232.5" customHeight="1" x14ac:dyDescent="0.5">
      <c r="A92" s="459"/>
      <c r="B92" s="472"/>
      <c r="C92" s="473"/>
      <c r="D92" s="17" t="s">
        <v>22</v>
      </c>
      <c r="E92" s="183">
        <v>74.900000000000006</v>
      </c>
      <c r="F92" s="183">
        <v>0</v>
      </c>
      <c r="G92" s="183">
        <v>0</v>
      </c>
      <c r="H92" s="183">
        <v>0</v>
      </c>
      <c r="I92" s="140">
        <f t="shared" si="19"/>
        <v>0</v>
      </c>
      <c r="J92" s="136">
        <f t="shared" si="20"/>
        <v>0</v>
      </c>
      <c r="K92" s="136">
        <v>0</v>
      </c>
      <c r="L92" s="136">
        <f t="shared" si="14"/>
        <v>0</v>
      </c>
      <c r="M92" s="462"/>
      <c r="N92" s="464"/>
      <c r="O92" s="20"/>
      <c r="P92" s="20"/>
      <c r="Q92" s="20"/>
    </row>
    <row r="93" spans="1:17" s="8" customFormat="1" ht="128.25" customHeight="1" x14ac:dyDescent="0.5">
      <c r="A93" s="459"/>
      <c r="B93" s="472"/>
      <c r="C93" s="473"/>
      <c r="D93" s="18" t="s">
        <v>23</v>
      </c>
      <c r="E93" s="171">
        <v>0</v>
      </c>
      <c r="F93" s="163">
        <v>0</v>
      </c>
      <c r="G93" s="163">
        <v>0</v>
      </c>
      <c r="H93" s="163">
        <v>0</v>
      </c>
      <c r="I93" s="140">
        <f t="shared" si="19"/>
        <v>0</v>
      </c>
      <c r="J93" s="136">
        <f t="shared" si="20"/>
        <v>0</v>
      </c>
      <c r="K93" s="136">
        <f t="shared" si="16"/>
        <v>0</v>
      </c>
      <c r="L93" s="136">
        <f t="shared" si="14"/>
        <v>0</v>
      </c>
      <c r="M93" s="462"/>
      <c r="N93" s="464"/>
      <c r="O93" s="20"/>
      <c r="P93" s="20"/>
      <c r="Q93" s="20"/>
    </row>
    <row r="94" spans="1:17" s="8" customFormat="1" ht="128.25" customHeight="1" x14ac:dyDescent="0.5">
      <c r="A94" s="459"/>
      <c r="B94" s="472"/>
      <c r="C94" s="473"/>
      <c r="D94" s="19" t="s">
        <v>24</v>
      </c>
      <c r="E94" s="163">
        <v>0</v>
      </c>
      <c r="F94" s="163">
        <v>0</v>
      </c>
      <c r="G94" s="163">
        <v>0</v>
      </c>
      <c r="H94" s="163">
        <v>0</v>
      </c>
      <c r="I94" s="135">
        <f t="shared" si="19"/>
        <v>0</v>
      </c>
      <c r="J94" s="136">
        <f t="shared" si="20"/>
        <v>0</v>
      </c>
      <c r="K94" s="136">
        <f t="shared" si="16"/>
        <v>0</v>
      </c>
      <c r="L94" s="136">
        <f t="shared" si="14"/>
        <v>0</v>
      </c>
      <c r="M94" s="462"/>
      <c r="N94" s="464"/>
      <c r="O94" s="20"/>
      <c r="P94" s="20"/>
      <c r="Q94" s="20"/>
    </row>
    <row r="95" spans="1:17" s="8" customFormat="1" ht="177.75" customHeight="1" x14ac:dyDescent="0.5">
      <c r="A95" s="459">
        <v>11</v>
      </c>
      <c r="B95" s="472" t="s">
        <v>42</v>
      </c>
      <c r="C95" s="473">
        <v>6</v>
      </c>
      <c r="D95" s="12" t="s">
        <v>17</v>
      </c>
      <c r="E95" s="132">
        <f>E96+E97+E98+E101+E99</f>
        <v>44279.716599999992</v>
      </c>
      <c r="F95" s="132">
        <f t="shared" ref="F95:G95" si="21">F96+F97+F98+F101+F99</f>
        <v>7044.5</v>
      </c>
      <c r="G95" s="132">
        <f t="shared" si="21"/>
        <v>33481.246599999999</v>
      </c>
      <c r="H95" s="132">
        <f>H96+H97+H98+H101+H99</f>
        <v>6551.2299799999992</v>
      </c>
      <c r="I95" s="133">
        <f t="shared" si="19"/>
        <v>-493.27002000000084</v>
      </c>
      <c r="J95" s="132">
        <f t="shared" si="20"/>
        <v>19.56686397692253</v>
      </c>
      <c r="K95" s="132">
        <f t="shared" si="16"/>
        <v>92.997799417985647</v>
      </c>
      <c r="L95" s="132">
        <f t="shared" si="14"/>
        <v>14.795103679593108</v>
      </c>
      <c r="M95" s="462">
        <v>6</v>
      </c>
      <c r="N95" s="474" t="s">
        <v>69</v>
      </c>
      <c r="O95" s="20"/>
      <c r="P95" s="20"/>
      <c r="Q95" s="20"/>
    </row>
    <row r="96" spans="1:17" s="8" customFormat="1" ht="163.5" customHeight="1" x14ac:dyDescent="0.5">
      <c r="A96" s="459"/>
      <c r="B96" s="472"/>
      <c r="C96" s="473"/>
      <c r="D96" s="16" t="s">
        <v>18</v>
      </c>
      <c r="E96" s="134">
        <v>0</v>
      </c>
      <c r="F96" s="134">
        <v>0</v>
      </c>
      <c r="G96" s="134">
        <v>0</v>
      </c>
      <c r="H96" s="134">
        <v>0</v>
      </c>
      <c r="I96" s="135">
        <f t="shared" si="19"/>
        <v>0</v>
      </c>
      <c r="J96" s="136">
        <f t="shared" si="20"/>
        <v>0</v>
      </c>
      <c r="K96" s="136">
        <f t="shared" si="16"/>
        <v>0</v>
      </c>
      <c r="L96" s="136">
        <f t="shared" si="14"/>
        <v>0</v>
      </c>
      <c r="M96" s="462"/>
      <c r="N96" s="474"/>
      <c r="O96" s="20"/>
      <c r="P96" s="20"/>
      <c r="Q96" s="20"/>
    </row>
    <row r="97" spans="1:17" s="8" customFormat="1" ht="154.5" customHeight="1" x14ac:dyDescent="0.5">
      <c r="A97" s="459"/>
      <c r="B97" s="472"/>
      <c r="C97" s="473"/>
      <c r="D97" s="16" t="s">
        <v>19</v>
      </c>
      <c r="E97" s="156">
        <v>0</v>
      </c>
      <c r="F97" s="141">
        <v>0</v>
      </c>
      <c r="G97" s="156">
        <v>0</v>
      </c>
      <c r="H97" s="134">
        <v>0</v>
      </c>
      <c r="I97" s="140">
        <f t="shared" si="19"/>
        <v>0</v>
      </c>
      <c r="J97" s="136">
        <f t="shared" si="20"/>
        <v>0</v>
      </c>
      <c r="K97" s="136">
        <f t="shared" si="16"/>
        <v>0</v>
      </c>
      <c r="L97" s="136">
        <f t="shared" si="14"/>
        <v>0</v>
      </c>
      <c r="M97" s="462"/>
      <c r="N97" s="474"/>
      <c r="O97" s="20"/>
      <c r="P97" s="20"/>
      <c r="Q97" s="20"/>
    </row>
    <row r="98" spans="1:17" s="8" customFormat="1" ht="172.5" customHeight="1" x14ac:dyDescent="0.5">
      <c r="A98" s="459"/>
      <c r="B98" s="472"/>
      <c r="C98" s="473"/>
      <c r="D98" s="16" t="s">
        <v>20</v>
      </c>
      <c r="E98" s="142">
        <v>30779.716599999992</v>
      </c>
      <c r="F98" s="142">
        <v>7044.5</v>
      </c>
      <c r="G98" s="142">
        <v>33481.246599999999</v>
      </c>
      <c r="H98" s="142">
        <v>6551.2299799999992</v>
      </c>
      <c r="I98" s="140">
        <f t="shared" si="19"/>
        <v>-493.27002000000084</v>
      </c>
      <c r="J98" s="136">
        <f t="shared" si="20"/>
        <v>19.56686397692253</v>
      </c>
      <c r="K98" s="136">
        <f t="shared" si="16"/>
        <v>92.997799417985647</v>
      </c>
      <c r="L98" s="136">
        <f t="shared" si="14"/>
        <v>21.284243988133408</v>
      </c>
      <c r="M98" s="462"/>
      <c r="N98" s="474"/>
      <c r="O98" s="20"/>
      <c r="P98" s="20"/>
      <c r="Q98" s="20"/>
    </row>
    <row r="99" spans="1:17" s="8" customFormat="1" ht="249.75" customHeight="1" x14ac:dyDescent="0.5">
      <c r="A99" s="459"/>
      <c r="B99" s="472"/>
      <c r="C99" s="473"/>
      <c r="D99" s="17" t="s">
        <v>21</v>
      </c>
      <c r="E99" s="142">
        <v>0</v>
      </c>
      <c r="F99" s="142">
        <v>0</v>
      </c>
      <c r="G99" s="142">
        <v>0</v>
      </c>
      <c r="H99" s="142">
        <v>0</v>
      </c>
      <c r="I99" s="143">
        <v>0</v>
      </c>
      <c r="J99" s="136">
        <f t="shared" si="20"/>
        <v>0</v>
      </c>
      <c r="K99" s="136">
        <f t="shared" si="16"/>
        <v>0</v>
      </c>
      <c r="L99" s="136">
        <f t="shared" si="14"/>
        <v>0</v>
      </c>
      <c r="M99" s="462"/>
      <c r="N99" s="474"/>
      <c r="O99" s="20"/>
      <c r="P99" s="20"/>
      <c r="Q99" s="20"/>
    </row>
    <row r="100" spans="1:17" s="8" customFormat="1" ht="173.25" customHeight="1" x14ac:dyDescent="0.5">
      <c r="A100" s="459"/>
      <c r="B100" s="472"/>
      <c r="C100" s="473"/>
      <c r="D100" s="17" t="s">
        <v>22</v>
      </c>
      <c r="E100" s="142">
        <v>0</v>
      </c>
      <c r="F100" s="142">
        <v>0</v>
      </c>
      <c r="G100" s="142">
        <v>0</v>
      </c>
      <c r="H100" s="142">
        <v>0</v>
      </c>
      <c r="I100" s="143">
        <f t="shared" si="19"/>
        <v>0</v>
      </c>
      <c r="J100" s="136">
        <f t="shared" si="20"/>
        <v>0</v>
      </c>
      <c r="K100" s="136">
        <f t="shared" si="16"/>
        <v>0</v>
      </c>
      <c r="L100" s="136">
        <f t="shared" si="14"/>
        <v>0</v>
      </c>
      <c r="M100" s="462"/>
      <c r="N100" s="474"/>
      <c r="O100" s="20"/>
      <c r="P100" s="20"/>
      <c r="Q100" s="20"/>
    </row>
    <row r="101" spans="1:17" s="8" customFormat="1" ht="143.25" customHeight="1" x14ac:dyDescent="0.5">
      <c r="A101" s="459"/>
      <c r="B101" s="472"/>
      <c r="C101" s="473"/>
      <c r="D101" s="18" t="s">
        <v>23</v>
      </c>
      <c r="E101" s="142">
        <v>13500</v>
      </c>
      <c r="F101" s="142">
        <v>0</v>
      </c>
      <c r="G101" s="142">
        <v>0</v>
      </c>
      <c r="H101" s="142">
        <v>0</v>
      </c>
      <c r="I101" s="140">
        <f t="shared" si="19"/>
        <v>0</v>
      </c>
      <c r="J101" s="136">
        <f t="shared" si="20"/>
        <v>0</v>
      </c>
      <c r="K101" s="136">
        <f t="shared" si="16"/>
        <v>0</v>
      </c>
      <c r="L101" s="136">
        <f t="shared" si="14"/>
        <v>0</v>
      </c>
      <c r="M101" s="462"/>
      <c r="N101" s="474"/>
      <c r="O101" s="20"/>
      <c r="P101" s="20"/>
      <c r="Q101" s="20"/>
    </row>
    <row r="102" spans="1:17" s="8" customFormat="1" ht="177" customHeight="1" x14ac:dyDescent="0.5">
      <c r="A102" s="459"/>
      <c r="B102" s="472"/>
      <c r="C102" s="473"/>
      <c r="D102" s="19" t="s">
        <v>24</v>
      </c>
      <c r="E102" s="142">
        <v>13000</v>
      </c>
      <c r="F102" s="142">
        <v>0</v>
      </c>
      <c r="G102" s="142">
        <v>0</v>
      </c>
      <c r="H102" s="142">
        <v>0</v>
      </c>
      <c r="I102" s="143">
        <v>0</v>
      </c>
      <c r="J102" s="136">
        <f t="shared" si="20"/>
        <v>0</v>
      </c>
      <c r="K102" s="136">
        <f t="shared" si="16"/>
        <v>0</v>
      </c>
      <c r="L102" s="136">
        <f t="shared" si="14"/>
        <v>0</v>
      </c>
      <c r="M102" s="462"/>
      <c r="N102" s="474"/>
      <c r="O102" s="20"/>
      <c r="P102" s="20"/>
      <c r="Q102" s="20"/>
    </row>
    <row r="103" spans="1:17" s="8" customFormat="1" ht="197.25" customHeight="1" x14ac:dyDescent="0.5">
      <c r="A103" s="459">
        <v>12</v>
      </c>
      <c r="B103" s="460" t="s">
        <v>58</v>
      </c>
      <c r="C103" s="461">
        <v>4</v>
      </c>
      <c r="D103" s="12" t="s">
        <v>17</v>
      </c>
      <c r="E103" s="189">
        <f>E104+E105+E106+E109+E107</f>
        <v>984787.33287999989</v>
      </c>
      <c r="F103" s="189">
        <f>F104+F105+F106+F109+F107</f>
        <v>17120.20952</v>
      </c>
      <c r="G103" s="189">
        <f>G104+G105+G106+G109+G107</f>
        <v>233842.56135</v>
      </c>
      <c r="H103" s="189">
        <f>H104+H105+H106+H109+H107</f>
        <v>16550.16346</v>
      </c>
      <c r="I103" s="189">
        <f t="shared" si="19"/>
        <v>-570.04606000000058</v>
      </c>
      <c r="J103" s="189">
        <f t="shared" si="20"/>
        <v>7.0774812610903695</v>
      </c>
      <c r="K103" s="189">
        <f t="shared" si="16"/>
        <v>96.670332455136915</v>
      </c>
      <c r="L103" s="189">
        <f t="shared" si="14"/>
        <v>1.6805824879569915</v>
      </c>
      <c r="M103" s="462">
        <v>7</v>
      </c>
      <c r="N103" s="475" t="s">
        <v>36</v>
      </c>
      <c r="O103" s="20"/>
      <c r="P103" s="20"/>
      <c r="Q103" s="20"/>
    </row>
    <row r="104" spans="1:17" s="8" customFormat="1" ht="130.5" customHeight="1" x14ac:dyDescent="0.5">
      <c r="A104" s="459"/>
      <c r="B104" s="460"/>
      <c r="C104" s="461"/>
      <c r="D104" s="16" t="s">
        <v>18</v>
      </c>
      <c r="E104" s="227">
        <v>0</v>
      </c>
      <c r="F104" s="227">
        <v>0</v>
      </c>
      <c r="G104" s="227">
        <v>0</v>
      </c>
      <c r="H104" s="227">
        <v>0</v>
      </c>
      <c r="I104" s="229">
        <f t="shared" si="19"/>
        <v>0</v>
      </c>
      <c r="J104" s="230">
        <f t="shared" si="20"/>
        <v>0</v>
      </c>
      <c r="K104" s="230">
        <f t="shared" si="16"/>
        <v>0</v>
      </c>
      <c r="L104" s="230">
        <f t="shared" si="14"/>
        <v>0</v>
      </c>
      <c r="M104" s="462"/>
      <c r="N104" s="476"/>
      <c r="O104" s="20"/>
      <c r="P104" s="20"/>
      <c r="Q104" s="20"/>
    </row>
    <row r="105" spans="1:17" s="8" customFormat="1" ht="183.75" customHeight="1" x14ac:dyDescent="0.5">
      <c r="A105" s="459"/>
      <c r="B105" s="460"/>
      <c r="C105" s="461"/>
      <c r="D105" s="16" t="s">
        <v>19</v>
      </c>
      <c r="E105" s="224">
        <v>259454.4</v>
      </c>
      <c r="F105" s="224">
        <v>36</v>
      </c>
      <c r="G105" s="224">
        <v>36</v>
      </c>
      <c r="H105" s="224">
        <v>36</v>
      </c>
      <c r="I105" s="231">
        <f t="shared" si="19"/>
        <v>0</v>
      </c>
      <c r="J105" s="230">
        <f t="shared" si="20"/>
        <v>100</v>
      </c>
      <c r="K105" s="230">
        <f t="shared" si="16"/>
        <v>100</v>
      </c>
      <c r="L105" s="230">
        <f t="shared" si="14"/>
        <v>1.3875270567776071E-2</v>
      </c>
      <c r="M105" s="462"/>
      <c r="N105" s="476"/>
      <c r="O105" s="20"/>
      <c r="P105" s="20"/>
      <c r="Q105" s="20"/>
    </row>
    <row r="106" spans="1:17" s="8" customFormat="1" ht="165.75" customHeight="1" x14ac:dyDescent="0.5">
      <c r="A106" s="459"/>
      <c r="B106" s="460"/>
      <c r="C106" s="461"/>
      <c r="D106" s="16" t="s">
        <v>20</v>
      </c>
      <c r="E106" s="224">
        <v>157827.07451999999</v>
      </c>
      <c r="F106" s="224">
        <v>17084.20952</v>
      </c>
      <c r="G106" s="224">
        <v>233806.56135</v>
      </c>
      <c r="H106" s="224">
        <v>16514.16346</v>
      </c>
      <c r="I106" s="231">
        <f t="shared" si="19"/>
        <v>-570.04606000000058</v>
      </c>
      <c r="J106" s="230">
        <f t="shared" si="20"/>
        <v>7.0631736614435265</v>
      </c>
      <c r="K106" s="230">
        <f t="shared" si="16"/>
        <v>96.663316149730761</v>
      </c>
      <c r="L106" s="230">
        <f t="shared" si="14"/>
        <v>10.463454074799637</v>
      </c>
      <c r="M106" s="462"/>
      <c r="N106" s="476"/>
      <c r="O106" s="20"/>
      <c r="P106" s="20"/>
      <c r="Q106" s="20"/>
    </row>
    <row r="107" spans="1:17" s="8" customFormat="1" ht="234.75" customHeight="1" x14ac:dyDescent="0.5">
      <c r="A107" s="459"/>
      <c r="B107" s="460"/>
      <c r="C107" s="461"/>
      <c r="D107" s="17" t="s">
        <v>21</v>
      </c>
      <c r="E107" s="224">
        <v>0</v>
      </c>
      <c r="F107" s="224">
        <v>0</v>
      </c>
      <c r="G107" s="224">
        <v>0</v>
      </c>
      <c r="H107" s="224">
        <v>0</v>
      </c>
      <c r="I107" s="229">
        <f t="shared" si="19"/>
        <v>0</v>
      </c>
      <c r="J107" s="230">
        <f t="shared" si="20"/>
        <v>0</v>
      </c>
      <c r="K107" s="230">
        <f t="shared" si="16"/>
        <v>0</v>
      </c>
      <c r="L107" s="230">
        <f t="shared" si="14"/>
        <v>0</v>
      </c>
      <c r="M107" s="462"/>
      <c r="N107" s="476"/>
      <c r="O107" s="20"/>
      <c r="P107" s="20"/>
      <c r="Q107" s="20"/>
    </row>
    <row r="108" spans="1:17" s="8" customFormat="1" ht="174.75" customHeight="1" x14ac:dyDescent="0.5">
      <c r="A108" s="459"/>
      <c r="B108" s="460"/>
      <c r="C108" s="461"/>
      <c r="D108" s="17" t="s">
        <v>22</v>
      </c>
      <c r="E108" s="224">
        <v>0</v>
      </c>
      <c r="F108" s="224">
        <v>0</v>
      </c>
      <c r="G108" s="224">
        <v>0</v>
      </c>
      <c r="H108" s="224">
        <v>0</v>
      </c>
      <c r="I108" s="229">
        <f t="shared" si="19"/>
        <v>0</v>
      </c>
      <c r="J108" s="230">
        <f t="shared" si="20"/>
        <v>0</v>
      </c>
      <c r="K108" s="230">
        <f t="shared" si="16"/>
        <v>0</v>
      </c>
      <c r="L108" s="230">
        <f t="shared" si="14"/>
        <v>0</v>
      </c>
      <c r="M108" s="462"/>
      <c r="N108" s="476"/>
      <c r="O108" s="20"/>
      <c r="P108" s="20"/>
      <c r="Q108" s="20"/>
    </row>
    <row r="109" spans="1:17" s="8" customFormat="1" ht="192.75" customHeight="1" x14ac:dyDescent="0.75">
      <c r="A109" s="459"/>
      <c r="B109" s="460"/>
      <c r="C109" s="461"/>
      <c r="D109" s="18" t="s">
        <v>23</v>
      </c>
      <c r="E109" s="224">
        <v>567505.85835999995</v>
      </c>
      <c r="F109" s="224">
        <v>0</v>
      </c>
      <c r="G109" s="224">
        <v>0</v>
      </c>
      <c r="H109" s="224">
        <v>0</v>
      </c>
      <c r="I109" s="231">
        <f t="shared" si="19"/>
        <v>0</v>
      </c>
      <c r="J109" s="230">
        <f t="shared" si="20"/>
        <v>0</v>
      </c>
      <c r="K109" s="230">
        <f t="shared" si="16"/>
        <v>0</v>
      </c>
      <c r="L109" s="230">
        <f t="shared" si="14"/>
        <v>0</v>
      </c>
      <c r="M109" s="462"/>
      <c r="N109" s="476"/>
      <c r="O109" s="81"/>
      <c r="P109" s="20"/>
      <c r="Q109" s="20"/>
    </row>
    <row r="110" spans="1:17" s="8" customFormat="1" ht="130.5" customHeight="1" x14ac:dyDescent="0.5">
      <c r="A110" s="459"/>
      <c r="B110" s="460"/>
      <c r="C110" s="461"/>
      <c r="D110" s="19" t="s">
        <v>24</v>
      </c>
      <c r="E110" s="227">
        <v>0</v>
      </c>
      <c r="F110" s="227">
        <v>0</v>
      </c>
      <c r="G110" s="227">
        <v>0</v>
      </c>
      <c r="H110" s="227">
        <v>0</v>
      </c>
      <c r="I110" s="229">
        <f t="shared" si="19"/>
        <v>0</v>
      </c>
      <c r="J110" s="230">
        <f t="shared" si="20"/>
        <v>0</v>
      </c>
      <c r="K110" s="230">
        <f t="shared" si="16"/>
        <v>0</v>
      </c>
      <c r="L110" s="230">
        <f t="shared" si="14"/>
        <v>0</v>
      </c>
      <c r="M110" s="462"/>
      <c r="N110" s="476"/>
      <c r="O110" s="20"/>
      <c r="P110" s="20"/>
      <c r="Q110" s="20"/>
    </row>
    <row r="111" spans="1:17" s="8" customFormat="1" ht="230.25" customHeight="1" x14ac:dyDescent="0.5">
      <c r="A111" s="459">
        <v>13</v>
      </c>
      <c r="B111" s="460" t="s">
        <v>43</v>
      </c>
      <c r="C111" s="461">
        <v>2</v>
      </c>
      <c r="D111" s="12" t="s">
        <v>17</v>
      </c>
      <c r="E111" s="25">
        <f>E112+E113+E114+E115+E117</f>
        <v>76797.136880000005</v>
      </c>
      <c r="F111" s="25">
        <f>F112+F113+F114+F115+F117</f>
        <v>16293.174639999999</v>
      </c>
      <c r="G111" s="25">
        <f>G112+G113+G114+G115+G117</f>
        <v>52558.207060000001</v>
      </c>
      <c r="H111" s="25">
        <f>H112+H113+H114+H115+H117</f>
        <v>15660.06005</v>
      </c>
      <c r="I111" s="61">
        <f>H111-F111</f>
        <v>-633.11458999999923</v>
      </c>
      <c r="J111" s="25">
        <f t="shared" si="20"/>
        <v>29.79565119510757</v>
      </c>
      <c r="K111" s="25">
        <f t="shared" si="16"/>
        <v>96.114234309833677</v>
      </c>
      <c r="L111" s="25">
        <f t="shared" si="14"/>
        <v>20.391463388107496</v>
      </c>
      <c r="M111" s="462">
        <v>4</v>
      </c>
      <c r="N111" s="471" t="s">
        <v>44</v>
      </c>
      <c r="O111" s="20"/>
      <c r="P111" s="20"/>
      <c r="Q111" s="20"/>
    </row>
    <row r="112" spans="1:17" s="8" customFormat="1" ht="174.75" customHeight="1" x14ac:dyDescent="0.5">
      <c r="A112" s="459"/>
      <c r="B112" s="460"/>
      <c r="C112" s="461"/>
      <c r="D112" s="16" t="s">
        <v>18</v>
      </c>
      <c r="E112" s="27">
        <v>0</v>
      </c>
      <c r="F112" s="27">
        <v>0</v>
      </c>
      <c r="G112" s="27">
        <v>0</v>
      </c>
      <c r="H112" s="27">
        <v>0</v>
      </c>
      <c r="I112" s="37">
        <f t="shared" si="19"/>
        <v>0</v>
      </c>
      <c r="J112" s="39">
        <f t="shared" si="20"/>
        <v>0</v>
      </c>
      <c r="K112" s="39">
        <f t="shared" si="16"/>
        <v>0</v>
      </c>
      <c r="L112" s="30">
        <f t="shared" si="14"/>
        <v>0</v>
      </c>
      <c r="M112" s="462"/>
      <c r="N112" s="471"/>
      <c r="O112" s="20"/>
      <c r="P112" s="20"/>
      <c r="Q112" s="20"/>
    </row>
    <row r="113" spans="1:17" s="8" customFormat="1" ht="170.25" customHeight="1" x14ac:dyDescent="0.5">
      <c r="A113" s="459"/>
      <c r="B113" s="460"/>
      <c r="C113" s="461"/>
      <c r="D113" s="16" t="s">
        <v>19</v>
      </c>
      <c r="E113" s="217">
        <v>55225.207060000001</v>
      </c>
      <c r="F113" s="217">
        <v>16293.174639999999</v>
      </c>
      <c r="G113" s="218">
        <v>52558.207060000001</v>
      </c>
      <c r="H113" s="218">
        <v>15660.06005</v>
      </c>
      <c r="I113" s="96">
        <f t="shared" si="19"/>
        <v>-633.11458999999923</v>
      </c>
      <c r="J113" s="39">
        <f t="shared" si="20"/>
        <v>29.79565119510757</v>
      </c>
      <c r="K113" s="39">
        <f t="shared" si="16"/>
        <v>96.114234309833677</v>
      </c>
      <c r="L113" s="97">
        <f t="shared" si="14"/>
        <v>28.356724915464714</v>
      </c>
      <c r="M113" s="462"/>
      <c r="N113" s="471"/>
      <c r="O113" s="20"/>
      <c r="P113" s="20"/>
      <c r="Q113" s="20"/>
    </row>
    <row r="114" spans="1:17" s="8" customFormat="1" ht="179.25" customHeight="1" x14ac:dyDescent="0.5">
      <c r="A114" s="459"/>
      <c r="B114" s="460"/>
      <c r="C114" s="461"/>
      <c r="D114" s="16" t="s">
        <v>20</v>
      </c>
      <c r="E114" s="191">
        <v>0</v>
      </c>
      <c r="F114" s="191">
        <v>0</v>
      </c>
      <c r="G114" s="191">
        <v>0</v>
      </c>
      <c r="H114" s="191">
        <v>0</v>
      </c>
      <c r="I114" s="191">
        <v>0</v>
      </c>
      <c r="J114" s="39">
        <f t="shared" si="20"/>
        <v>0</v>
      </c>
      <c r="K114" s="39">
        <f t="shared" si="16"/>
        <v>0</v>
      </c>
      <c r="L114" s="191">
        <v>0</v>
      </c>
      <c r="M114" s="462"/>
      <c r="N114" s="471"/>
      <c r="O114" s="20"/>
      <c r="P114" s="20"/>
      <c r="Q114" s="20"/>
    </row>
    <row r="115" spans="1:17" s="8" customFormat="1" ht="183" customHeight="1" x14ac:dyDescent="0.5">
      <c r="A115" s="459"/>
      <c r="B115" s="460"/>
      <c r="C115" s="461"/>
      <c r="D115" s="17" t="s">
        <v>21</v>
      </c>
      <c r="E115" s="191">
        <v>0</v>
      </c>
      <c r="F115" s="191">
        <v>0</v>
      </c>
      <c r="G115" s="191">
        <v>0</v>
      </c>
      <c r="H115" s="191">
        <v>0</v>
      </c>
      <c r="I115" s="191">
        <v>0</v>
      </c>
      <c r="J115" s="39">
        <f t="shared" si="20"/>
        <v>0</v>
      </c>
      <c r="K115" s="39">
        <f t="shared" si="16"/>
        <v>0</v>
      </c>
      <c r="L115" s="191">
        <v>0</v>
      </c>
      <c r="M115" s="462"/>
      <c r="N115" s="471"/>
      <c r="O115" s="20"/>
      <c r="P115" s="20"/>
      <c r="Q115" s="20"/>
    </row>
    <row r="116" spans="1:17" s="8" customFormat="1" ht="165.75" customHeight="1" x14ac:dyDescent="0.5">
      <c r="A116" s="459"/>
      <c r="B116" s="460"/>
      <c r="C116" s="461"/>
      <c r="D116" s="17" t="s">
        <v>22</v>
      </c>
      <c r="E116" s="217"/>
      <c r="F116" s="191">
        <v>0</v>
      </c>
      <c r="G116" s="191">
        <v>0</v>
      </c>
      <c r="H116" s="191">
        <v>0</v>
      </c>
      <c r="I116" s="191">
        <v>0</v>
      </c>
      <c r="J116" s="39">
        <f t="shared" si="20"/>
        <v>0</v>
      </c>
      <c r="K116" s="39">
        <f t="shared" si="16"/>
        <v>0</v>
      </c>
      <c r="L116" s="191">
        <v>0</v>
      </c>
      <c r="M116" s="462"/>
      <c r="N116" s="471"/>
      <c r="O116" s="20"/>
      <c r="P116" s="20"/>
      <c r="Q116" s="20"/>
    </row>
    <row r="117" spans="1:17" s="8" customFormat="1" ht="130.5" customHeight="1" x14ac:dyDescent="0.5">
      <c r="A117" s="459"/>
      <c r="B117" s="460"/>
      <c r="C117" s="461"/>
      <c r="D117" s="18" t="s">
        <v>23</v>
      </c>
      <c r="E117" s="86">
        <v>21571.929819999998</v>
      </c>
      <c r="F117" s="191">
        <v>0</v>
      </c>
      <c r="G117" s="191">
        <v>0</v>
      </c>
      <c r="H117" s="191">
        <v>0</v>
      </c>
      <c r="I117" s="191">
        <v>0</v>
      </c>
      <c r="J117" s="39">
        <f t="shared" si="20"/>
        <v>0</v>
      </c>
      <c r="K117" s="39">
        <f t="shared" si="16"/>
        <v>0</v>
      </c>
      <c r="L117" s="191">
        <v>0</v>
      </c>
      <c r="M117" s="462"/>
      <c r="N117" s="471"/>
      <c r="O117" s="20"/>
      <c r="P117" s="20"/>
      <c r="Q117" s="20"/>
    </row>
    <row r="118" spans="1:17" s="8" customFormat="1" ht="213" customHeight="1" x14ac:dyDescent="0.5">
      <c r="A118" s="459"/>
      <c r="B118" s="460"/>
      <c r="C118" s="461"/>
      <c r="D118" s="19" t="s">
        <v>24</v>
      </c>
      <c r="E118" s="27">
        <v>0</v>
      </c>
      <c r="F118" s="27">
        <v>0</v>
      </c>
      <c r="G118" s="27">
        <v>0</v>
      </c>
      <c r="H118" s="27">
        <v>0</v>
      </c>
      <c r="I118" s="37">
        <f t="shared" si="19"/>
        <v>0</v>
      </c>
      <c r="J118" s="39">
        <f t="shared" si="20"/>
        <v>0</v>
      </c>
      <c r="K118" s="39">
        <f t="shared" si="16"/>
        <v>0</v>
      </c>
      <c r="L118" s="30">
        <f t="shared" si="14"/>
        <v>0</v>
      </c>
      <c r="M118" s="462"/>
      <c r="N118" s="471"/>
      <c r="O118" s="20"/>
      <c r="P118" s="20"/>
      <c r="Q118" s="20"/>
    </row>
    <row r="119" spans="1:17" s="8" customFormat="1" ht="228" customHeight="1" x14ac:dyDescent="0.5">
      <c r="A119" s="459">
        <v>14</v>
      </c>
      <c r="B119" s="460" t="s">
        <v>45</v>
      </c>
      <c r="C119" s="461">
        <v>3</v>
      </c>
      <c r="D119" s="12" t="s">
        <v>17</v>
      </c>
      <c r="E119" s="132">
        <f>E120+E121+E122+E123+E125+E126</f>
        <v>5140.1263199999994</v>
      </c>
      <c r="F119" s="132">
        <f>F120+F121+F122+F123+F125+F126</f>
        <v>0</v>
      </c>
      <c r="G119" s="189">
        <f>G120+G121+G122+G123+G125+G126</f>
        <v>1467.4899999999998</v>
      </c>
      <c r="H119" s="132">
        <f>H120+H121+H122+H123+H125+H126</f>
        <v>0</v>
      </c>
      <c r="I119" s="181">
        <f t="shared" si="19"/>
        <v>0</v>
      </c>
      <c r="J119" s="25">
        <f t="shared" si="20"/>
        <v>0</v>
      </c>
      <c r="K119" s="25">
        <f t="shared" si="16"/>
        <v>0</v>
      </c>
      <c r="L119" s="132">
        <f t="shared" si="14"/>
        <v>0</v>
      </c>
      <c r="M119" s="462">
        <v>6</v>
      </c>
      <c r="N119" s="463" t="s">
        <v>46</v>
      </c>
      <c r="O119" s="20"/>
      <c r="P119" s="20"/>
      <c r="Q119" s="20"/>
    </row>
    <row r="120" spans="1:17" s="8" customFormat="1" ht="147" customHeight="1" x14ac:dyDescent="0.5">
      <c r="A120" s="459"/>
      <c r="B120" s="460"/>
      <c r="C120" s="461"/>
      <c r="D120" s="16" t="s">
        <v>18</v>
      </c>
      <c r="E120" s="134">
        <v>0</v>
      </c>
      <c r="F120" s="134">
        <v>0</v>
      </c>
      <c r="G120" s="134">
        <v>0</v>
      </c>
      <c r="H120" s="147">
        <v>0</v>
      </c>
      <c r="I120" s="190">
        <f t="shared" si="19"/>
        <v>0</v>
      </c>
      <c r="J120" s="39">
        <f t="shared" si="20"/>
        <v>0</v>
      </c>
      <c r="K120" s="39">
        <f t="shared" si="16"/>
        <v>0</v>
      </c>
      <c r="L120" s="136">
        <f t="shared" si="14"/>
        <v>0</v>
      </c>
      <c r="M120" s="462"/>
      <c r="N120" s="464"/>
      <c r="O120" s="20"/>
      <c r="P120" s="20"/>
      <c r="Q120" s="20"/>
    </row>
    <row r="121" spans="1:17" s="8" customFormat="1" ht="169.5" customHeight="1" x14ac:dyDescent="0.5">
      <c r="A121" s="459"/>
      <c r="B121" s="460"/>
      <c r="C121" s="461"/>
      <c r="D121" s="16" t="s">
        <v>19</v>
      </c>
      <c r="E121" s="191">
        <v>2173</v>
      </c>
      <c r="F121" s="191">
        <v>0</v>
      </c>
      <c r="G121" s="191">
        <v>0</v>
      </c>
      <c r="H121" s="191">
        <v>0</v>
      </c>
      <c r="I121" s="190">
        <f t="shared" si="19"/>
        <v>0</v>
      </c>
      <c r="J121" s="39">
        <f t="shared" si="20"/>
        <v>0</v>
      </c>
      <c r="K121" s="39">
        <f t="shared" si="16"/>
        <v>0</v>
      </c>
      <c r="L121" s="136">
        <f t="shared" si="14"/>
        <v>0</v>
      </c>
      <c r="M121" s="462"/>
      <c r="N121" s="464"/>
      <c r="O121" s="20"/>
      <c r="P121" s="20"/>
      <c r="Q121" s="20"/>
    </row>
    <row r="122" spans="1:17" s="8" customFormat="1" ht="169.5" customHeight="1" x14ac:dyDescent="0.5">
      <c r="A122" s="459"/>
      <c r="B122" s="460"/>
      <c r="C122" s="461"/>
      <c r="D122" s="16" t="s">
        <v>20</v>
      </c>
      <c r="E122" s="191">
        <v>1467.4899999999998</v>
      </c>
      <c r="F122" s="191">
        <v>0</v>
      </c>
      <c r="G122" s="191">
        <v>1467.4899999999998</v>
      </c>
      <c r="H122" s="191">
        <v>0</v>
      </c>
      <c r="I122" s="190">
        <f t="shared" si="19"/>
        <v>0</v>
      </c>
      <c r="J122" s="39">
        <f t="shared" si="20"/>
        <v>0</v>
      </c>
      <c r="K122" s="39">
        <f t="shared" si="16"/>
        <v>0</v>
      </c>
      <c r="L122" s="136">
        <f t="shared" si="14"/>
        <v>0</v>
      </c>
      <c r="M122" s="462"/>
      <c r="N122" s="464"/>
      <c r="O122" s="20"/>
      <c r="P122" s="20"/>
      <c r="Q122" s="20"/>
    </row>
    <row r="123" spans="1:17" s="8" customFormat="1" ht="231" customHeight="1" x14ac:dyDescent="0.5">
      <c r="A123" s="459"/>
      <c r="B123" s="460"/>
      <c r="C123" s="461"/>
      <c r="D123" s="17" t="s">
        <v>21</v>
      </c>
      <c r="E123" s="141">
        <v>0</v>
      </c>
      <c r="F123" s="134">
        <v>0</v>
      </c>
      <c r="G123" s="134">
        <v>0</v>
      </c>
      <c r="H123" s="147">
        <v>0</v>
      </c>
      <c r="I123" s="190">
        <f t="shared" si="19"/>
        <v>0</v>
      </c>
      <c r="J123" s="39">
        <f t="shared" si="20"/>
        <v>0</v>
      </c>
      <c r="K123" s="39">
        <f t="shared" si="16"/>
        <v>0</v>
      </c>
      <c r="L123" s="136">
        <f t="shared" si="14"/>
        <v>0</v>
      </c>
      <c r="M123" s="462"/>
      <c r="N123" s="464"/>
      <c r="O123" s="20"/>
      <c r="P123" s="20"/>
      <c r="Q123" s="20"/>
    </row>
    <row r="124" spans="1:17" s="8" customFormat="1" ht="198" customHeight="1" x14ac:dyDescent="0.5">
      <c r="A124" s="459"/>
      <c r="B124" s="460"/>
      <c r="C124" s="461"/>
      <c r="D124" s="17" t="s">
        <v>22</v>
      </c>
      <c r="E124" s="141">
        <v>0</v>
      </c>
      <c r="F124" s="134">
        <v>0</v>
      </c>
      <c r="G124" s="134">
        <v>0</v>
      </c>
      <c r="H124" s="147">
        <v>0</v>
      </c>
      <c r="I124" s="190">
        <f t="shared" si="19"/>
        <v>0</v>
      </c>
      <c r="J124" s="39">
        <f t="shared" si="20"/>
        <v>0</v>
      </c>
      <c r="K124" s="39">
        <f t="shared" si="16"/>
        <v>0</v>
      </c>
      <c r="L124" s="136">
        <f t="shared" si="14"/>
        <v>0</v>
      </c>
      <c r="M124" s="462"/>
      <c r="N124" s="464"/>
      <c r="O124" s="20"/>
      <c r="P124" s="20"/>
      <c r="Q124" s="20"/>
    </row>
    <row r="125" spans="1:17" s="8" customFormat="1" ht="128.25" customHeight="1" x14ac:dyDescent="0.5">
      <c r="A125" s="459"/>
      <c r="B125" s="460"/>
      <c r="C125" s="461"/>
      <c r="D125" s="18" t="s">
        <v>23</v>
      </c>
      <c r="E125" s="134">
        <v>1499.6363200000001</v>
      </c>
      <c r="F125" s="134">
        <v>0</v>
      </c>
      <c r="G125" s="134">
        <v>0</v>
      </c>
      <c r="H125" s="147">
        <v>0</v>
      </c>
      <c r="I125" s="190">
        <f t="shared" si="19"/>
        <v>0</v>
      </c>
      <c r="J125" s="39">
        <f t="shared" si="20"/>
        <v>0</v>
      </c>
      <c r="K125" s="39">
        <f t="shared" si="16"/>
        <v>0</v>
      </c>
      <c r="L125" s="136">
        <f t="shared" si="14"/>
        <v>0</v>
      </c>
      <c r="M125" s="462"/>
      <c r="N125" s="464"/>
      <c r="O125" s="20"/>
      <c r="P125" s="20"/>
      <c r="Q125" s="20"/>
    </row>
    <row r="126" spans="1:17" s="8" customFormat="1" ht="128.25" customHeight="1" x14ac:dyDescent="0.5">
      <c r="A126" s="459"/>
      <c r="B126" s="460"/>
      <c r="C126" s="461"/>
      <c r="D126" s="19" t="s">
        <v>24</v>
      </c>
      <c r="E126" s="134">
        <v>0</v>
      </c>
      <c r="F126" s="134">
        <v>0</v>
      </c>
      <c r="G126" s="134">
        <v>0</v>
      </c>
      <c r="H126" s="147">
        <v>0</v>
      </c>
      <c r="I126" s="190">
        <f t="shared" si="19"/>
        <v>0</v>
      </c>
      <c r="J126" s="39">
        <f t="shared" si="20"/>
        <v>0</v>
      </c>
      <c r="K126" s="39">
        <f t="shared" si="16"/>
        <v>0</v>
      </c>
      <c r="L126" s="136">
        <f t="shared" si="14"/>
        <v>0</v>
      </c>
      <c r="M126" s="462"/>
      <c r="N126" s="464"/>
      <c r="O126" s="20"/>
      <c r="P126" s="20"/>
      <c r="Q126" s="20"/>
    </row>
    <row r="127" spans="1:17" s="8" customFormat="1" ht="219.75" customHeight="1" x14ac:dyDescent="0.5">
      <c r="A127" s="459">
        <v>15</v>
      </c>
      <c r="B127" s="460" t="s">
        <v>47</v>
      </c>
      <c r="C127" s="461">
        <v>5</v>
      </c>
      <c r="D127" s="12" t="s">
        <v>17</v>
      </c>
      <c r="E127" s="132">
        <f>E128+E129+E130+E133</f>
        <v>284146.49</v>
      </c>
      <c r="F127" s="132">
        <f>F128+F129+F130+F133</f>
        <v>5835.17</v>
      </c>
      <c r="G127" s="132">
        <f>G128+G129+G130+G133</f>
        <v>90186.756729999994</v>
      </c>
      <c r="H127" s="132">
        <f>H128+H129+H130+H133</f>
        <v>43131.132169999997</v>
      </c>
      <c r="I127" s="144">
        <f t="shared" si="19"/>
        <v>37295.962169999999</v>
      </c>
      <c r="J127" s="25">
        <f t="shared" si="20"/>
        <v>47.824241311976053</v>
      </c>
      <c r="K127" s="25">
        <f t="shared" si="16"/>
        <v>739.15810798999848</v>
      </c>
      <c r="L127" s="145">
        <v>0</v>
      </c>
      <c r="M127" s="462">
        <v>7</v>
      </c>
      <c r="N127" s="465" t="s">
        <v>60</v>
      </c>
      <c r="O127" s="20"/>
      <c r="P127" s="20"/>
      <c r="Q127" s="20"/>
    </row>
    <row r="128" spans="1:17" s="8" customFormat="1" ht="128.25" customHeight="1" x14ac:dyDescent="0.5">
      <c r="A128" s="459"/>
      <c r="B128" s="460"/>
      <c r="C128" s="461"/>
      <c r="D128" s="16" t="s">
        <v>18</v>
      </c>
      <c r="E128" s="147">
        <v>0</v>
      </c>
      <c r="F128" s="147">
        <v>0</v>
      </c>
      <c r="G128" s="147">
        <v>0</v>
      </c>
      <c r="H128" s="147">
        <v>0</v>
      </c>
      <c r="I128" s="148">
        <f t="shared" si="19"/>
        <v>0</v>
      </c>
      <c r="J128" s="149">
        <f t="shared" si="20"/>
        <v>0</v>
      </c>
      <c r="K128" s="39">
        <f t="shared" si="16"/>
        <v>0</v>
      </c>
      <c r="L128" s="149">
        <v>0</v>
      </c>
      <c r="M128" s="462"/>
      <c r="N128" s="466"/>
      <c r="O128" s="20"/>
      <c r="P128" s="20"/>
      <c r="Q128" s="20"/>
    </row>
    <row r="129" spans="1:17" s="8" customFormat="1" ht="159" customHeight="1" x14ac:dyDescent="0.5">
      <c r="A129" s="459"/>
      <c r="B129" s="460"/>
      <c r="C129" s="461"/>
      <c r="D129" s="16" t="s">
        <v>19</v>
      </c>
      <c r="E129" s="150">
        <v>198907.7</v>
      </c>
      <c r="F129" s="150">
        <v>0</v>
      </c>
      <c r="G129" s="150">
        <v>32345.99352</v>
      </c>
      <c r="H129" s="235">
        <v>32345.99352</v>
      </c>
      <c r="I129" s="152">
        <f t="shared" si="19"/>
        <v>32345.99352</v>
      </c>
      <c r="J129" s="149">
        <f>IF(H129=0, ,H129/G129*100)</f>
        <v>100</v>
      </c>
      <c r="K129" s="39">
        <v>0</v>
      </c>
      <c r="L129" s="149">
        <f t="shared" si="14"/>
        <v>16.261810638803826</v>
      </c>
      <c r="M129" s="462"/>
      <c r="N129" s="466"/>
      <c r="O129" s="20"/>
      <c r="P129" s="20"/>
      <c r="Q129" s="20"/>
    </row>
    <row r="130" spans="1:17" s="8" customFormat="1" ht="177" customHeight="1" x14ac:dyDescent="0.5">
      <c r="A130" s="459"/>
      <c r="B130" s="460"/>
      <c r="C130" s="461"/>
      <c r="D130" s="16" t="s">
        <v>20</v>
      </c>
      <c r="E130" s="150">
        <v>52738.79</v>
      </c>
      <c r="F130" s="150">
        <v>5835.17</v>
      </c>
      <c r="G130" s="150">
        <v>57840.763209999997</v>
      </c>
      <c r="H130" s="150">
        <v>10785.138650000001</v>
      </c>
      <c r="I130" s="152">
        <f t="shared" si="19"/>
        <v>4949.9686500000007</v>
      </c>
      <c r="J130" s="149">
        <f>IF(H130=0, ,H130/G130*100)</f>
        <v>18.646259232166173</v>
      </c>
      <c r="K130" s="160">
        <f t="shared" ref="K130:K139" si="22">IF(H130=0,0,H130/F130*100)</f>
        <v>184.82989612984713</v>
      </c>
      <c r="L130" s="149">
        <v>0</v>
      </c>
      <c r="M130" s="462"/>
      <c r="N130" s="466"/>
      <c r="O130" s="20"/>
      <c r="P130" s="20"/>
      <c r="Q130" s="20"/>
    </row>
    <row r="131" spans="1:17" s="8" customFormat="1" ht="263.25" customHeight="1" x14ac:dyDescent="0.5">
      <c r="A131" s="459"/>
      <c r="B131" s="460"/>
      <c r="C131" s="461"/>
      <c r="D131" s="17" t="s">
        <v>21</v>
      </c>
      <c r="E131" s="153">
        <v>0</v>
      </c>
      <c r="F131" s="153">
        <v>0</v>
      </c>
      <c r="G131" s="153">
        <v>0</v>
      </c>
      <c r="H131" s="154">
        <v>0</v>
      </c>
      <c r="I131" s="155">
        <v>0</v>
      </c>
      <c r="J131" s="149">
        <f t="shared" si="20"/>
        <v>0</v>
      </c>
      <c r="K131" s="149">
        <f t="shared" si="22"/>
        <v>0</v>
      </c>
      <c r="L131" s="149">
        <f t="shared" si="14"/>
        <v>0</v>
      </c>
      <c r="M131" s="462"/>
      <c r="N131" s="466"/>
      <c r="O131" s="20"/>
      <c r="P131" s="20"/>
      <c r="Q131" s="20"/>
    </row>
    <row r="132" spans="1:17" s="8" customFormat="1" ht="201.75" customHeight="1" x14ac:dyDescent="0.5">
      <c r="A132" s="459"/>
      <c r="B132" s="460"/>
      <c r="C132" s="461"/>
      <c r="D132" s="17" t="s">
        <v>22</v>
      </c>
      <c r="E132" s="153">
        <v>0</v>
      </c>
      <c r="F132" s="153">
        <v>0</v>
      </c>
      <c r="G132" s="153">
        <v>0</v>
      </c>
      <c r="H132" s="154">
        <v>0</v>
      </c>
      <c r="I132" s="148">
        <f t="shared" ref="I132:I139" si="23">H132-F132</f>
        <v>0</v>
      </c>
      <c r="J132" s="149">
        <f t="shared" si="20"/>
        <v>0</v>
      </c>
      <c r="K132" s="149">
        <f>IF(H132=0,0,H132/F132*100)</f>
        <v>0</v>
      </c>
      <c r="L132" s="149">
        <f t="shared" si="14"/>
        <v>0</v>
      </c>
      <c r="M132" s="462"/>
      <c r="N132" s="466"/>
      <c r="O132" s="20"/>
      <c r="P132" s="20"/>
      <c r="Q132" s="20"/>
    </row>
    <row r="133" spans="1:17" s="8" customFormat="1" ht="172.5" customHeight="1" x14ac:dyDescent="0.5">
      <c r="A133" s="459"/>
      <c r="B133" s="460"/>
      <c r="C133" s="461"/>
      <c r="D133" s="18" t="s">
        <v>23</v>
      </c>
      <c r="E133" s="150">
        <v>32500</v>
      </c>
      <c r="F133" s="153">
        <v>0</v>
      </c>
      <c r="G133" s="153">
        <v>0</v>
      </c>
      <c r="H133" s="154">
        <v>0</v>
      </c>
      <c r="I133" s="157">
        <f>H133-F133</f>
        <v>0</v>
      </c>
      <c r="J133" s="149">
        <f t="shared" si="20"/>
        <v>0</v>
      </c>
      <c r="K133" s="149">
        <f>IF(H133=0,0,H133/F133*100)</f>
        <v>0</v>
      </c>
      <c r="L133" s="149">
        <f t="shared" si="14"/>
        <v>0</v>
      </c>
      <c r="M133" s="462"/>
      <c r="N133" s="466"/>
      <c r="O133" s="20"/>
      <c r="P133" s="20"/>
      <c r="Q133" s="20"/>
    </row>
    <row r="134" spans="1:17" s="8" customFormat="1" ht="128.25" customHeight="1" x14ac:dyDescent="0.5">
      <c r="A134" s="459"/>
      <c r="B134" s="460"/>
      <c r="C134" s="461"/>
      <c r="D134" s="19" t="s">
        <v>24</v>
      </c>
      <c r="E134" s="147">
        <v>0</v>
      </c>
      <c r="F134" s="147">
        <v>0</v>
      </c>
      <c r="G134" s="147">
        <v>0</v>
      </c>
      <c r="H134" s="147">
        <v>0</v>
      </c>
      <c r="I134" s="148">
        <f t="shared" si="23"/>
        <v>0</v>
      </c>
      <c r="J134" s="149">
        <f t="shared" si="20"/>
        <v>0</v>
      </c>
      <c r="K134" s="149">
        <f t="shared" si="22"/>
        <v>0</v>
      </c>
      <c r="L134" s="149">
        <f t="shared" si="14"/>
        <v>0</v>
      </c>
      <c r="M134" s="462"/>
      <c r="N134" s="466"/>
      <c r="O134" s="20"/>
      <c r="P134" s="20"/>
      <c r="Q134" s="20"/>
    </row>
    <row r="135" spans="1:17" s="8" customFormat="1" ht="280.5" customHeight="1" x14ac:dyDescent="0.5">
      <c r="A135" s="459">
        <v>16</v>
      </c>
      <c r="B135" s="460" t="s">
        <v>48</v>
      </c>
      <c r="C135" s="461">
        <v>2</v>
      </c>
      <c r="D135" s="12" t="s">
        <v>17</v>
      </c>
      <c r="E135" s="132">
        <f>E136+E137+E138+E139+E141</f>
        <v>61092.22221</v>
      </c>
      <c r="F135" s="132">
        <f>F136+F137+F138+F141</f>
        <v>13109.35787</v>
      </c>
      <c r="G135" s="132">
        <f>G136+G137+G138+G141</f>
        <v>46788.755900000004</v>
      </c>
      <c r="H135" s="132">
        <f>H136+H137+H138+H141</f>
        <v>15325.27146</v>
      </c>
      <c r="I135" s="168">
        <f t="shared" si="23"/>
        <v>2215.9135900000001</v>
      </c>
      <c r="J135" s="132">
        <f t="shared" si="20"/>
        <v>32.754176009197963</v>
      </c>
      <c r="K135" s="132">
        <f t="shared" si="22"/>
        <v>116.9032961947815</v>
      </c>
      <c r="L135" s="132">
        <f t="shared" ref="L135:L140" si="24">IF(H135=0,0,H135/E135*100)</f>
        <v>25.085470630484696</v>
      </c>
      <c r="M135" s="462">
        <v>7</v>
      </c>
      <c r="N135" s="470" t="s">
        <v>61</v>
      </c>
      <c r="O135" s="20"/>
      <c r="P135" s="20"/>
      <c r="Q135" s="20"/>
    </row>
    <row r="136" spans="1:17" s="8" customFormat="1" ht="196.5" customHeight="1" x14ac:dyDescent="0.5">
      <c r="A136" s="459"/>
      <c r="B136" s="460"/>
      <c r="C136" s="461"/>
      <c r="D136" s="16" t="s">
        <v>18</v>
      </c>
      <c r="E136" s="167">
        <v>0</v>
      </c>
      <c r="F136" s="167">
        <v>0</v>
      </c>
      <c r="G136" s="167">
        <v>0</v>
      </c>
      <c r="H136" s="167">
        <v>0</v>
      </c>
      <c r="I136" s="135">
        <f t="shared" si="23"/>
        <v>0</v>
      </c>
      <c r="J136" s="136">
        <f t="shared" si="20"/>
        <v>0</v>
      </c>
      <c r="K136" s="136">
        <f t="shared" si="22"/>
        <v>0</v>
      </c>
      <c r="L136" s="136">
        <f t="shared" si="24"/>
        <v>0</v>
      </c>
      <c r="M136" s="462"/>
      <c r="N136" s="470"/>
      <c r="O136" s="20"/>
      <c r="P136" s="20"/>
      <c r="Q136" s="20"/>
    </row>
    <row r="137" spans="1:17" s="8" customFormat="1" ht="170.25" customHeight="1" x14ac:dyDescent="0.5">
      <c r="A137" s="459"/>
      <c r="B137" s="460"/>
      <c r="C137" s="461"/>
      <c r="D137" s="16" t="s">
        <v>19</v>
      </c>
      <c r="E137" s="167">
        <v>0</v>
      </c>
      <c r="F137" s="167">
        <v>0</v>
      </c>
      <c r="G137" s="167">
        <v>0</v>
      </c>
      <c r="H137" s="167">
        <v>0</v>
      </c>
      <c r="I137" s="135">
        <f t="shared" si="23"/>
        <v>0</v>
      </c>
      <c r="J137" s="136">
        <f t="shared" si="20"/>
        <v>0</v>
      </c>
      <c r="K137" s="136">
        <f t="shared" si="22"/>
        <v>0</v>
      </c>
      <c r="L137" s="136">
        <f t="shared" si="24"/>
        <v>0</v>
      </c>
      <c r="M137" s="462"/>
      <c r="N137" s="470"/>
      <c r="O137" s="20"/>
      <c r="P137" s="20"/>
      <c r="Q137" s="20"/>
    </row>
    <row r="138" spans="1:17" s="8" customFormat="1" ht="201" customHeight="1" x14ac:dyDescent="0.5">
      <c r="A138" s="459"/>
      <c r="B138" s="460"/>
      <c r="C138" s="461"/>
      <c r="D138" s="16" t="s">
        <v>20</v>
      </c>
      <c r="E138" s="226">
        <v>51606.409299999999</v>
      </c>
      <c r="F138" s="223">
        <v>13109.35787</v>
      </c>
      <c r="G138" s="223">
        <v>46788.755900000004</v>
      </c>
      <c r="H138" s="226">
        <v>15325.27146</v>
      </c>
      <c r="I138" s="164">
        <f t="shared" si="23"/>
        <v>2215.9135900000001</v>
      </c>
      <c r="J138" s="136">
        <f>IF(H138=0, ,H138/G138*100)</f>
        <v>32.754176009197963</v>
      </c>
      <c r="K138" s="136">
        <f t="shared" si="22"/>
        <v>116.9032961947815</v>
      </c>
      <c r="L138" s="136">
        <f t="shared" si="24"/>
        <v>29.696449855502738</v>
      </c>
      <c r="M138" s="462"/>
      <c r="N138" s="470"/>
      <c r="O138" s="20"/>
      <c r="P138" s="20"/>
      <c r="Q138" s="20"/>
    </row>
    <row r="139" spans="1:17" s="8" customFormat="1" ht="217.5" customHeight="1" x14ac:dyDescent="0.5">
      <c r="A139" s="459"/>
      <c r="B139" s="460"/>
      <c r="C139" s="461"/>
      <c r="D139" s="17" t="s">
        <v>21</v>
      </c>
      <c r="E139" s="167">
        <v>0</v>
      </c>
      <c r="F139" s="167">
        <v>0</v>
      </c>
      <c r="G139" s="167">
        <v>0</v>
      </c>
      <c r="H139" s="167">
        <v>0</v>
      </c>
      <c r="I139" s="135">
        <f t="shared" si="23"/>
        <v>0</v>
      </c>
      <c r="J139" s="136">
        <f t="shared" si="20"/>
        <v>0</v>
      </c>
      <c r="K139" s="136">
        <f t="shared" si="22"/>
        <v>0</v>
      </c>
      <c r="L139" s="136">
        <f t="shared" si="24"/>
        <v>0</v>
      </c>
      <c r="M139" s="462"/>
      <c r="N139" s="470"/>
      <c r="O139" s="20"/>
      <c r="P139" s="20"/>
      <c r="Q139" s="20"/>
    </row>
    <row r="140" spans="1:17" s="8" customFormat="1" ht="174.75" customHeight="1" x14ac:dyDescent="0.5">
      <c r="A140" s="459"/>
      <c r="B140" s="460"/>
      <c r="C140" s="461"/>
      <c r="D140" s="17" t="s">
        <v>22</v>
      </c>
      <c r="E140" s="167">
        <v>0</v>
      </c>
      <c r="F140" s="167">
        <v>0</v>
      </c>
      <c r="G140" s="167">
        <v>0</v>
      </c>
      <c r="H140" s="167">
        <v>0</v>
      </c>
      <c r="I140" s="135">
        <v>0</v>
      </c>
      <c r="J140" s="136">
        <v>0</v>
      </c>
      <c r="K140" s="136">
        <v>0</v>
      </c>
      <c r="L140" s="136">
        <f t="shared" si="24"/>
        <v>0</v>
      </c>
      <c r="M140" s="462"/>
      <c r="N140" s="470"/>
      <c r="O140" s="20"/>
      <c r="P140" s="20"/>
      <c r="Q140" s="20"/>
    </row>
    <row r="141" spans="1:17" s="8" customFormat="1" ht="130.5" customHeight="1" x14ac:dyDescent="0.5">
      <c r="A141" s="459"/>
      <c r="B141" s="460"/>
      <c r="C141" s="461"/>
      <c r="D141" s="18" t="s">
        <v>23</v>
      </c>
      <c r="E141" s="163">
        <v>9485.8129100000006</v>
      </c>
      <c r="F141" s="167">
        <v>0</v>
      </c>
      <c r="G141" s="167">
        <v>0</v>
      </c>
      <c r="H141" s="167">
        <v>0</v>
      </c>
      <c r="I141" s="135">
        <f>H141-F141</f>
        <v>0</v>
      </c>
      <c r="J141" s="136">
        <f t="shared" ref="J141:J175" si="25">IF(H141=0, ,H141/G141*100)</f>
        <v>0</v>
      </c>
      <c r="K141" s="136">
        <f t="shared" ref="K141:K175" si="26">IF(H141=0,0,H141/F141*100)</f>
        <v>0</v>
      </c>
      <c r="L141" s="136">
        <f>IF(H141=0,0,H141/#REF!*100)</f>
        <v>0</v>
      </c>
      <c r="M141" s="462"/>
      <c r="N141" s="470"/>
      <c r="O141" s="20"/>
      <c r="P141" s="20"/>
      <c r="Q141" s="20"/>
    </row>
    <row r="142" spans="1:17" s="8" customFormat="1" ht="130.5" customHeight="1" x14ac:dyDescent="0.5">
      <c r="A142" s="459"/>
      <c r="B142" s="460"/>
      <c r="C142" s="461"/>
      <c r="D142" s="19" t="s">
        <v>24</v>
      </c>
      <c r="E142" s="169">
        <v>0</v>
      </c>
      <c r="F142" s="134">
        <v>0</v>
      </c>
      <c r="G142" s="134">
        <v>0</v>
      </c>
      <c r="H142" s="134">
        <v>0</v>
      </c>
      <c r="I142" s="135">
        <v>0</v>
      </c>
      <c r="J142" s="136">
        <f t="shared" si="25"/>
        <v>0</v>
      </c>
      <c r="K142" s="136">
        <f t="shared" si="26"/>
        <v>0</v>
      </c>
      <c r="L142" s="136">
        <f>IF(H142=0,0,H142/E141*100)</f>
        <v>0</v>
      </c>
      <c r="M142" s="462"/>
      <c r="N142" s="470"/>
      <c r="O142" s="20"/>
      <c r="P142" s="20"/>
      <c r="Q142" s="20"/>
    </row>
    <row r="143" spans="1:17" s="8" customFormat="1" ht="160.5" customHeight="1" x14ac:dyDescent="0.5">
      <c r="A143" s="459">
        <v>17</v>
      </c>
      <c r="B143" s="467" t="s">
        <v>57</v>
      </c>
      <c r="C143" s="461">
        <v>6</v>
      </c>
      <c r="D143" s="12" t="s">
        <v>17</v>
      </c>
      <c r="E143" s="132">
        <f>E144+E145+E146+E147+E149</f>
        <v>542141.01457</v>
      </c>
      <c r="F143" s="132">
        <f>F144+F145+F146+F147+F149</f>
        <v>154765.98700000002</v>
      </c>
      <c r="G143" s="132">
        <f>G144+G145+G146+G147+G149</f>
        <v>428894.43757000001</v>
      </c>
      <c r="H143" s="132">
        <f>H144+H145+H146+H147+H149</f>
        <v>153914.23832999999</v>
      </c>
      <c r="I143" s="168">
        <f t="shared" ref="I143:I154" si="27">H143-F143</f>
        <v>-851.74867000002996</v>
      </c>
      <c r="J143" s="132">
        <f t="shared" si="25"/>
        <v>35.886275234073089</v>
      </c>
      <c r="K143" s="132">
        <f t="shared" si="26"/>
        <v>99.449653837700126</v>
      </c>
      <c r="L143" s="132">
        <f t="shared" ref="L143:L182" si="28">IF(H143=0,0,H143/E143*100)</f>
        <v>28.390074573508763</v>
      </c>
      <c r="M143" s="462">
        <v>10</v>
      </c>
      <c r="N143" s="463" t="s">
        <v>49</v>
      </c>
      <c r="O143" s="20"/>
      <c r="P143" s="20"/>
      <c r="Q143" s="20"/>
    </row>
    <row r="144" spans="1:17" s="8" customFormat="1" ht="130.5" customHeight="1" x14ac:dyDescent="0.5">
      <c r="A144" s="459"/>
      <c r="B144" s="467"/>
      <c r="C144" s="461"/>
      <c r="D144" s="16" t="s">
        <v>18</v>
      </c>
      <c r="E144" s="167">
        <v>0</v>
      </c>
      <c r="F144" s="167">
        <v>0</v>
      </c>
      <c r="G144" s="167">
        <v>0</v>
      </c>
      <c r="H144" s="167">
        <v>0</v>
      </c>
      <c r="I144" s="158">
        <f t="shared" si="27"/>
        <v>0</v>
      </c>
      <c r="J144" s="159">
        <f t="shared" si="25"/>
        <v>0</v>
      </c>
      <c r="K144" s="159">
        <f t="shared" si="26"/>
        <v>0</v>
      </c>
      <c r="L144" s="159">
        <f t="shared" si="28"/>
        <v>0</v>
      </c>
      <c r="M144" s="462"/>
      <c r="N144" s="464"/>
      <c r="O144" s="20"/>
      <c r="P144" s="20"/>
      <c r="Q144" s="20"/>
    </row>
    <row r="145" spans="1:17" s="8" customFormat="1" ht="205.5" customHeight="1" x14ac:dyDescent="0.5">
      <c r="A145" s="459"/>
      <c r="B145" s="467"/>
      <c r="C145" s="461"/>
      <c r="D145" s="16" t="s">
        <v>19</v>
      </c>
      <c r="E145" s="234">
        <v>131270.39999999999</v>
      </c>
      <c r="F145" s="234">
        <v>26254</v>
      </c>
      <c r="G145" s="234">
        <v>26254.02</v>
      </c>
      <c r="H145" s="234">
        <v>26254.02</v>
      </c>
      <c r="I145" s="158">
        <f t="shared" si="27"/>
        <v>2.0000000000436557E-2</v>
      </c>
      <c r="J145" s="160">
        <f t="shared" si="25"/>
        <v>100</v>
      </c>
      <c r="K145" s="160">
        <f t="shared" si="26"/>
        <v>100.00007617886799</v>
      </c>
      <c r="L145" s="160">
        <f t="shared" si="28"/>
        <v>19.99995429281849</v>
      </c>
      <c r="M145" s="462"/>
      <c r="N145" s="464"/>
      <c r="O145" s="20"/>
      <c r="P145" s="20"/>
      <c r="Q145" s="20"/>
    </row>
    <row r="146" spans="1:17" s="8" customFormat="1" ht="179.25" customHeight="1" x14ac:dyDescent="0.5">
      <c r="A146" s="459"/>
      <c r="B146" s="467"/>
      <c r="C146" s="461"/>
      <c r="D146" s="16" t="s">
        <v>20</v>
      </c>
      <c r="E146" s="234">
        <v>402698.02457000001</v>
      </c>
      <c r="F146" s="234">
        <v>128511.98700000001</v>
      </c>
      <c r="G146" s="234">
        <v>402640.41756999999</v>
      </c>
      <c r="H146" s="234">
        <v>127660.21833</v>
      </c>
      <c r="I146" s="164">
        <f t="shared" si="27"/>
        <v>-851.76867000000493</v>
      </c>
      <c r="J146" s="160">
        <f t="shared" si="25"/>
        <v>31.705763445321772</v>
      </c>
      <c r="K146" s="160">
        <f t="shared" si="26"/>
        <v>99.337206831919886</v>
      </c>
      <c r="L146" s="160">
        <f t="shared" si="28"/>
        <v>31.701227853381024</v>
      </c>
      <c r="M146" s="462"/>
      <c r="N146" s="464"/>
      <c r="O146" s="20"/>
      <c r="P146" s="20"/>
      <c r="Q146" s="20"/>
    </row>
    <row r="147" spans="1:17" s="8" customFormat="1" ht="221.25" customHeight="1" x14ac:dyDescent="0.5">
      <c r="A147" s="459"/>
      <c r="B147" s="467"/>
      <c r="C147" s="461"/>
      <c r="D147" s="17" t="s">
        <v>21</v>
      </c>
      <c r="E147" s="167">
        <v>0</v>
      </c>
      <c r="F147" s="167">
        <v>0</v>
      </c>
      <c r="G147" s="167">
        <v>0</v>
      </c>
      <c r="H147" s="167">
        <v>0</v>
      </c>
      <c r="I147" s="158">
        <f t="shared" si="27"/>
        <v>0</v>
      </c>
      <c r="J147" s="159">
        <f t="shared" si="25"/>
        <v>0</v>
      </c>
      <c r="K147" s="159">
        <f t="shared" si="26"/>
        <v>0</v>
      </c>
      <c r="L147" s="159">
        <f t="shared" si="28"/>
        <v>0</v>
      </c>
      <c r="M147" s="462"/>
      <c r="N147" s="464"/>
      <c r="O147" s="20"/>
      <c r="P147" s="20"/>
      <c r="Q147" s="20"/>
    </row>
    <row r="148" spans="1:17" s="8" customFormat="1" ht="195.75" customHeight="1" x14ac:dyDescent="0.5">
      <c r="A148" s="459"/>
      <c r="B148" s="467"/>
      <c r="C148" s="461"/>
      <c r="D148" s="17" t="s">
        <v>22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462"/>
      <c r="N148" s="464"/>
      <c r="O148" s="20"/>
      <c r="P148" s="20"/>
      <c r="Q148" s="20"/>
    </row>
    <row r="149" spans="1:17" s="8" customFormat="1" ht="130.5" customHeight="1" x14ac:dyDescent="0.5">
      <c r="A149" s="459"/>
      <c r="B149" s="467"/>
      <c r="C149" s="461"/>
      <c r="D149" s="18" t="s">
        <v>23</v>
      </c>
      <c r="E149" s="234">
        <v>8172.59</v>
      </c>
      <c r="F149" s="167">
        <v>0</v>
      </c>
      <c r="G149" s="167">
        <v>0</v>
      </c>
      <c r="H149" s="167">
        <v>0</v>
      </c>
      <c r="I149" s="140">
        <f t="shared" si="27"/>
        <v>0</v>
      </c>
      <c r="J149" s="159">
        <f t="shared" si="25"/>
        <v>0</v>
      </c>
      <c r="K149" s="159">
        <f t="shared" si="26"/>
        <v>0</v>
      </c>
      <c r="L149" s="159">
        <f t="shared" si="28"/>
        <v>0</v>
      </c>
      <c r="M149" s="462"/>
      <c r="N149" s="464"/>
      <c r="O149" s="20"/>
      <c r="P149" s="20"/>
      <c r="Q149" s="20"/>
    </row>
    <row r="150" spans="1:17" s="8" customFormat="1" ht="130.5" customHeight="1" x14ac:dyDescent="0.5">
      <c r="A150" s="459"/>
      <c r="B150" s="467"/>
      <c r="C150" s="461"/>
      <c r="D150" s="19" t="s">
        <v>24</v>
      </c>
      <c r="E150" s="167">
        <v>0</v>
      </c>
      <c r="F150" s="167">
        <v>0</v>
      </c>
      <c r="G150" s="167">
        <v>0</v>
      </c>
      <c r="H150" s="167">
        <v>0</v>
      </c>
      <c r="I150" s="158">
        <f t="shared" si="27"/>
        <v>0</v>
      </c>
      <c r="J150" s="159">
        <f t="shared" si="25"/>
        <v>0</v>
      </c>
      <c r="K150" s="159">
        <f t="shared" si="26"/>
        <v>0</v>
      </c>
      <c r="L150" s="159">
        <f t="shared" si="28"/>
        <v>0</v>
      </c>
      <c r="M150" s="462"/>
      <c r="N150" s="464"/>
      <c r="O150" s="20"/>
      <c r="P150" s="20"/>
      <c r="Q150" s="20"/>
    </row>
    <row r="151" spans="1:17" s="8" customFormat="1" ht="204.75" customHeight="1" x14ac:dyDescent="0.5">
      <c r="A151" s="459">
        <v>18</v>
      </c>
      <c r="B151" s="460" t="s">
        <v>50</v>
      </c>
      <c r="C151" s="461">
        <v>3</v>
      </c>
      <c r="D151" s="12" t="s">
        <v>17</v>
      </c>
      <c r="E151" s="132">
        <f>E152+E153+E154+E155+E157</f>
        <v>4275.1000000000004</v>
      </c>
      <c r="F151" s="132">
        <f>F152+F153+F154+F155+F157</f>
        <v>571.51773000000003</v>
      </c>
      <c r="G151" s="132">
        <f>G152+G153+G154+G155+G157</f>
        <v>659.21051999999997</v>
      </c>
      <c r="H151" s="132">
        <f>H152+H153+H154+H155+H157</f>
        <v>529.74819000000002</v>
      </c>
      <c r="I151" s="133">
        <f t="shared" si="27"/>
        <v>-41.769540000000006</v>
      </c>
      <c r="J151" s="132">
        <f t="shared" si="25"/>
        <v>80.361003644177288</v>
      </c>
      <c r="K151" s="132">
        <f t="shared" si="26"/>
        <v>92.691470831534829</v>
      </c>
      <c r="L151" s="132">
        <f t="shared" si="28"/>
        <v>12.391480667118897</v>
      </c>
      <c r="M151" s="462">
        <v>4</v>
      </c>
      <c r="N151" s="468" t="s">
        <v>62</v>
      </c>
      <c r="O151" s="20"/>
      <c r="P151" s="20"/>
      <c r="Q151" s="20"/>
    </row>
    <row r="152" spans="1:17" s="8" customFormat="1" ht="149.25" customHeight="1" x14ac:dyDescent="0.5">
      <c r="A152" s="459"/>
      <c r="B152" s="460"/>
      <c r="C152" s="461"/>
      <c r="D152" s="16" t="s">
        <v>18</v>
      </c>
      <c r="E152" s="134">
        <v>0</v>
      </c>
      <c r="F152" s="134">
        <v>0</v>
      </c>
      <c r="G152" s="134">
        <v>0</v>
      </c>
      <c r="H152" s="134">
        <v>0</v>
      </c>
      <c r="I152" s="158">
        <v>0</v>
      </c>
      <c r="J152" s="134">
        <f t="shared" si="25"/>
        <v>0</v>
      </c>
      <c r="K152" s="134">
        <f t="shared" si="26"/>
        <v>0</v>
      </c>
      <c r="L152" s="134">
        <f t="shared" si="28"/>
        <v>0</v>
      </c>
      <c r="M152" s="462"/>
      <c r="N152" s="469"/>
      <c r="O152" s="20"/>
      <c r="P152" s="20"/>
      <c r="Q152" s="20"/>
    </row>
    <row r="153" spans="1:17" s="8" customFormat="1" ht="157.5" customHeight="1" x14ac:dyDescent="0.5">
      <c r="A153" s="459"/>
      <c r="B153" s="460"/>
      <c r="C153" s="461"/>
      <c r="D153" s="16" t="s">
        <v>19</v>
      </c>
      <c r="E153" s="184">
        <v>4003.1000000000004</v>
      </c>
      <c r="F153" s="184">
        <v>571.51773000000003</v>
      </c>
      <c r="G153" s="184">
        <v>637.21051999999997</v>
      </c>
      <c r="H153" s="184">
        <v>529.74819000000002</v>
      </c>
      <c r="I153" s="140">
        <f t="shared" si="27"/>
        <v>-41.769540000000006</v>
      </c>
      <c r="J153" s="187">
        <f t="shared" si="25"/>
        <v>83.135505986310463</v>
      </c>
      <c r="K153" s="187">
        <f t="shared" si="26"/>
        <v>92.691470831534829</v>
      </c>
      <c r="L153" s="187">
        <f t="shared" si="28"/>
        <v>13.23344882715895</v>
      </c>
      <c r="M153" s="462"/>
      <c r="N153" s="469"/>
      <c r="O153" s="20"/>
      <c r="P153" s="20"/>
      <c r="Q153" s="20"/>
    </row>
    <row r="154" spans="1:17" s="8" customFormat="1" ht="138.75" customHeight="1" x14ac:dyDescent="0.5">
      <c r="A154" s="459"/>
      <c r="B154" s="460"/>
      <c r="C154" s="461"/>
      <c r="D154" s="16" t="s">
        <v>20</v>
      </c>
      <c r="E154" s="138">
        <v>22</v>
      </c>
      <c r="F154" s="184">
        <v>0</v>
      </c>
      <c r="G154" s="138">
        <v>22</v>
      </c>
      <c r="H154" s="138">
        <v>0</v>
      </c>
      <c r="I154" s="140">
        <f t="shared" si="27"/>
        <v>0</v>
      </c>
      <c r="J154" s="187">
        <f t="shared" si="25"/>
        <v>0</v>
      </c>
      <c r="K154" s="187">
        <f t="shared" si="26"/>
        <v>0</v>
      </c>
      <c r="L154" s="187">
        <f t="shared" si="28"/>
        <v>0</v>
      </c>
      <c r="M154" s="462"/>
      <c r="N154" s="469"/>
      <c r="O154" s="20"/>
      <c r="P154" s="20"/>
      <c r="Q154" s="20"/>
    </row>
    <row r="155" spans="1:17" s="8" customFormat="1" ht="234" customHeight="1" x14ac:dyDescent="0.5">
      <c r="A155" s="459"/>
      <c r="B155" s="460"/>
      <c r="C155" s="461"/>
      <c r="D155" s="17" t="s">
        <v>21</v>
      </c>
      <c r="E155" s="138">
        <v>0</v>
      </c>
      <c r="F155" s="184">
        <v>0</v>
      </c>
      <c r="G155" s="138">
        <v>0</v>
      </c>
      <c r="H155" s="138">
        <v>0</v>
      </c>
      <c r="I155" s="188">
        <v>0</v>
      </c>
      <c r="J155" s="187">
        <f t="shared" si="25"/>
        <v>0</v>
      </c>
      <c r="K155" s="134">
        <f t="shared" si="26"/>
        <v>0</v>
      </c>
      <c r="L155" s="134">
        <f t="shared" si="28"/>
        <v>0</v>
      </c>
      <c r="M155" s="462"/>
      <c r="N155" s="469"/>
      <c r="O155" s="20"/>
      <c r="P155" s="20"/>
      <c r="Q155" s="20"/>
    </row>
    <row r="156" spans="1:17" s="8" customFormat="1" ht="204" customHeight="1" x14ac:dyDescent="0.5">
      <c r="A156" s="459"/>
      <c r="B156" s="460"/>
      <c r="C156" s="461"/>
      <c r="D156" s="17" t="s">
        <v>22</v>
      </c>
      <c r="E156" s="184">
        <v>0</v>
      </c>
      <c r="F156" s="184">
        <v>0</v>
      </c>
      <c r="G156" s="184">
        <v>0</v>
      </c>
      <c r="H156" s="184">
        <v>0</v>
      </c>
      <c r="I156" s="188">
        <v>0</v>
      </c>
      <c r="J156" s="187">
        <f t="shared" si="25"/>
        <v>0</v>
      </c>
      <c r="K156" s="134">
        <f t="shared" si="26"/>
        <v>0</v>
      </c>
      <c r="L156" s="134">
        <f t="shared" si="28"/>
        <v>0</v>
      </c>
      <c r="M156" s="462"/>
      <c r="N156" s="469"/>
      <c r="O156" s="20"/>
      <c r="P156" s="20"/>
      <c r="Q156" s="20"/>
    </row>
    <row r="157" spans="1:17" s="8" customFormat="1" ht="157.5" customHeight="1" x14ac:dyDescent="0.5">
      <c r="A157" s="459"/>
      <c r="B157" s="460"/>
      <c r="C157" s="461"/>
      <c r="D157" s="18" t="s">
        <v>23</v>
      </c>
      <c r="E157" s="184">
        <v>250</v>
      </c>
      <c r="F157" s="184">
        <v>0</v>
      </c>
      <c r="G157" s="184">
        <v>0</v>
      </c>
      <c r="H157" s="184">
        <v>0</v>
      </c>
      <c r="I157" s="186">
        <v>0</v>
      </c>
      <c r="J157" s="187">
        <f t="shared" si="25"/>
        <v>0</v>
      </c>
      <c r="K157" s="187">
        <f t="shared" si="26"/>
        <v>0</v>
      </c>
      <c r="L157" s="187">
        <f t="shared" si="28"/>
        <v>0</v>
      </c>
      <c r="M157" s="462"/>
      <c r="N157" s="469"/>
      <c r="O157" s="20"/>
      <c r="P157" s="20"/>
      <c r="Q157" s="20"/>
    </row>
    <row r="158" spans="1:17" s="8" customFormat="1" ht="131.25" customHeight="1" x14ac:dyDescent="0.5">
      <c r="A158" s="459"/>
      <c r="B158" s="460"/>
      <c r="C158" s="461"/>
      <c r="D158" s="19" t="s">
        <v>24</v>
      </c>
      <c r="E158" s="184">
        <v>0</v>
      </c>
      <c r="F158" s="184">
        <v>0</v>
      </c>
      <c r="G158" s="184">
        <v>0</v>
      </c>
      <c r="H158" s="184">
        <v>0</v>
      </c>
      <c r="I158" s="188">
        <v>0</v>
      </c>
      <c r="J158" s="134">
        <f t="shared" si="25"/>
        <v>0</v>
      </c>
      <c r="K158" s="134">
        <f t="shared" si="26"/>
        <v>0</v>
      </c>
      <c r="L158" s="134">
        <f t="shared" si="28"/>
        <v>0</v>
      </c>
      <c r="M158" s="462"/>
      <c r="N158" s="469"/>
      <c r="O158" s="20"/>
      <c r="P158" s="20"/>
      <c r="Q158" s="20"/>
    </row>
    <row r="159" spans="1:17" s="8" customFormat="1" ht="176.25" customHeight="1" x14ac:dyDescent="0.5">
      <c r="A159" s="459">
        <v>19</v>
      </c>
      <c r="B159" s="460" t="s">
        <v>51</v>
      </c>
      <c r="C159" s="461">
        <v>3</v>
      </c>
      <c r="D159" s="12" t="s">
        <v>17</v>
      </c>
      <c r="E159" s="132">
        <f>E160+E161+E162+E165</f>
        <v>84995.5</v>
      </c>
      <c r="F159" s="132">
        <f>F160+F161+F162+F165</f>
        <v>14663.785110000001</v>
      </c>
      <c r="G159" s="132">
        <f>G160+G161+G162+G165</f>
        <v>15151.79142</v>
      </c>
      <c r="H159" s="132">
        <f>H160+H161+H162+H165</f>
        <v>12475.46305</v>
      </c>
      <c r="I159" s="168">
        <f t="shared" ref="I159:I185" si="29">H159-F159</f>
        <v>-2188.3220600000004</v>
      </c>
      <c r="J159" s="132">
        <f t="shared" si="25"/>
        <v>82.336554828313496</v>
      </c>
      <c r="K159" s="132">
        <f t="shared" si="26"/>
        <v>85.076690338924365</v>
      </c>
      <c r="L159" s="132">
        <f t="shared" si="28"/>
        <v>14.677792412539487</v>
      </c>
      <c r="M159" s="462">
        <v>4</v>
      </c>
      <c r="N159" s="463" t="s">
        <v>52</v>
      </c>
      <c r="O159" s="20"/>
      <c r="P159" s="20"/>
      <c r="Q159" s="20"/>
    </row>
    <row r="160" spans="1:17" s="8" customFormat="1" ht="165" customHeight="1" x14ac:dyDescent="0.5">
      <c r="A160" s="459"/>
      <c r="B160" s="460"/>
      <c r="C160" s="461"/>
      <c r="D160" s="16" t="s">
        <v>18</v>
      </c>
      <c r="E160" s="141">
        <v>0</v>
      </c>
      <c r="F160" s="141">
        <v>0</v>
      </c>
      <c r="G160" s="141">
        <v>0</v>
      </c>
      <c r="H160" s="141">
        <v>0</v>
      </c>
      <c r="I160" s="172">
        <f t="shared" si="29"/>
        <v>0</v>
      </c>
      <c r="J160" s="136">
        <f t="shared" si="25"/>
        <v>0</v>
      </c>
      <c r="K160" s="136">
        <f t="shared" si="26"/>
        <v>0</v>
      </c>
      <c r="L160" s="136">
        <f t="shared" si="28"/>
        <v>0</v>
      </c>
      <c r="M160" s="462"/>
      <c r="N160" s="464"/>
      <c r="O160" s="20"/>
      <c r="P160" s="20"/>
      <c r="Q160" s="20"/>
    </row>
    <row r="161" spans="1:17" s="8" customFormat="1" ht="162" customHeight="1" x14ac:dyDescent="0.5">
      <c r="A161" s="459"/>
      <c r="B161" s="460"/>
      <c r="C161" s="461"/>
      <c r="D161" s="16" t="s">
        <v>19</v>
      </c>
      <c r="E161" s="162">
        <v>84575.5</v>
      </c>
      <c r="F161" s="173">
        <v>13854.69994</v>
      </c>
      <c r="G161" s="162">
        <v>13224</v>
      </c>
      <c r="H161" s="173">
        <v>11686.37788</v>
      </c>
      <c r="I161" s="161">
        <f t="shared" si="29"/>
        <v>-2168.3220600000004</v>
      </c>
      <c r="J161" s="136">
        <f t="shared" si="25"/>
        <v>88.372488505747128</v>
      </c>
      <c r="K161" s="136">
        <f t="shared" si="26"/>
        <v>84.349555967359336</v>
      </c>
      <c r="L161" s="136">
        <f t="shared" si="28"/>
        <v>13.817687013378579</v>
      </c>
      <c r="M161" s="462"/>
      <c r="N161" s="464"/>
      <c r="O161" s="20"/>
      <c r="P161" s="20"/>
      <c r="Q161" s="20"/>
    </row>
    <row r="162" spans="1:17" s="8" customFormat="1" ht="131.25" customHeight="1" x14ac:dyDescent="0.5">
      <c r="A162" s="459"/>
      <c r="B162" s="460"/>
      <c r="C162" s="461"/>
      <c r="D162" s="16" t="s">
        <v>20</v>
      </c>
      <c r="E162" s="162">
        <v>420</v>
      </c>
      <c r="F162" s="162">
        <v>809.08517000000006</v>
      </c>
      <c r="G162" s="162">
        <v>1927.79142</v>
      </c>
      <c r="H162" s="162">
        <v>789.08517000000006</v>
      </c>
      <c r="I162" s="186">
        <f t="shared" si="29"/>
        <v>-20</v>
      </c>
      <c r="J162" s="136">
        <f t="shared" si="25"/>
        <v>40.932082268526749</v>
      </c>
      <c r="K162" s="136">
        <f t="shared" si="26"/>
        <v>97.528072353618839</v>
      </c>
      <c r="L162" s="136">
        <f t="shared" si="28"/>
        <v>187.87742142857144</v>
      </c>
      <c r="M162" s="462"/>
      <c r="N162" s="464"/>
      <c r="O162" s="20"/>
      <c r="P162" s="20"/>
      <c r="Q162" s="20"/>
    </row>
    <row r="163" spans="1:17" s="8" customFormat="1" ht="245.25" customHeight="1" x14ac:dyDescent="0.5">
      <c r="A163" s="459"/>
      <c r="B163" s="460"/>
      <c r="C163" s="461"/>
      <c r="D163" s="17" t="s">
        <v>21</v>
      </c>
      <c r="E163" s="141">
        <v>0</v>
      </c>
      <c r="F163" s="141">
        <v>0</v>
      </c>
      <c r="G163" s="141">
        <v>0</v>
      </c>
      <c r="H163" s="141">
        <v>0</v>
      </c>
      <c r="I163" s="172">
        <f t="shared" si="29"/>
        <v>0</v>
      </c>
      <c r="J163" s="136">
        <f t="shared" si="25"/>
        <v>0</v>
      </c>
      <c r="K163" s="136">
        <f t="shared" si="26"/>
        <v>0</v>
      </c>
      <c r="L163" s="136">
        <f t="shared" si="28"/>
        <v>0</v>
      </c>
      <c r="M163" s="462"/>
      <c r="N163" s="464"/>
      <c r="O163" s="20"/>
      <c r="P163" s="20"/>
      <c r="Q163" s="20"/>
    </row>
    <row r="164" spans="1:17" s="8" customFormat="1" ht="191.25" customHeight="1" x14ac:dyDescent="0.5">
      <c r="A164" s="459"/>
      <c r="B164" s="460"/>
      <c r="C164" s="461"/>
      <c r="D164" s="17" t="s">
        <v>22</v>
      </c>
      <c r="E164" s="141">
        <v>0</v>
      </c>
      <c r="F164" s="141">
        <v>0</v>
      </c>
      <c r="G164" s="141">
        <v>0</v>
      </c>
      <c r="H164" s="141">
        <v>0</v>
      </c>
      <c r="I164" s="172">
        <f t="shared" si="29"/>
        <v>0</v>
      </c>
      <c r="J164" s="136">
        <f t="shared" si="25"/>
        <v>0</v>
      </c>
      <c r="K164" s="136">
        <f t="shared" si="26"/>
        <v>0</v>
      </c>
      <c r="L164" s="136">
        <f t="shared" si="28"/>
        <v>0</v>
      </c>
      <c r="M164" s="462"/>
      <c r="N164" s="464"/>
      <c r="O164" s="20"/>
      <c r="P164" s="20"/>
      <c r="Q164" s="20"/>
    </row>
    <row r="165" spans="1:17" s="8" customFormat="1" ht="131.25" customHeight="1" x14ac:dyDescent="0.5">
      <c r="A165" s="459"/>
      <c r="B165" s="460"/>
      <c r="C165" s="461"/>
      <c r="D165" s="18" t="s">
        <v>23</v>
      </c>
      <c r="E165" s="134">
        <v>0</v>
      </c>
      <c r="F165" s="134">
        <v>0</v>
      </c>
      <c r="G165" s="134">
        <v>0</v>
      </c>
      <c r="H165" s="134">
        <v>0</v>
      </c>
      <c r="I165" s="186">
        <f t="shared" si="29"/>
        <v>0</v>
      </c>
      <c r="J165" s="136">
        <f t="shared" si="25"/>
        <v>0</v>
      </c>
      <c r="K165" s="136">
        <f t="shared" si="26"/>
        <v>0</v>
      </c>
      <c r="L165" s="136">
        <f t="shared" si="28"/>
        <v>0</v>
      </c>
      <c r="M165" s="462"/>
      <c r="N165" s="464"/>
      <c r="O165" s="20"/>
      <c r="P165" s="20"/>
      <c r="Q165" s="20"/>
    </row>
    <row r="166" spans="1:17" s="8" customFormat="1" ht="131.25" customHeight="1" x14ac:dyDescent="0.5">
      <c r="A166" s="459"/>
      <c r="B166" s="460"/>
      <c r="C166" s="461"/>
      <c r="D166" s="19" t="s">
        <v>24</v>
      </c>
      <c r="E166" s="134">
        <v>0</v>
      </c>
      <c r="F166" s="134">
        <v>0</v>
      </c>
      <c r="G166" s="134">
        <v>0</v>
      </c>
      <c r="H166" s="134">
        <v>0</v>
      </c>
      <c r="I166" s="172">
        <f t="shared" si="29"/>
        <v>0</v>
      </c>
      <c r="J166" s="136">
        <f t="shared" si="25"/>
        <v>0</v>
      </c>
      <c r="K166" s="136">
        <f t="shared" si="26"/>
        <v>0</v>
      </c>
      <c r="L166" s="136">
        <f t="shared" si="28"/>
        <v>0</v>
      </c>
      <c r="M166" s="462"/>
      <c r="N166" s="464"/>
      <c r="O166" s="20"/>
      <c r="P166" s="20"/>
      <c r="Q166" s="20"/>
    </row>
    <row r="167" spans="1:17" s="8" customFormat="1" ht="222.75" customHeight="1" x14ac:dyDescent="0.5">
      <c r="A167" s="459">
        <v>20</v>
      </c>
      <c r="B167" s="460" t="s">
        <v>53</v>
      </c>
      <c r="C167" s="461">
        <v>10</v>
      </c>
      <c r="D167" s="12" t="s">
        <v>17</v>
      </c>
      <c r="E167" s="132">
        <f>E168+E169+E170+E171+E173</f>
        <v>474504.5723</v>
      </c>
      <c r="F167" s="132">
        <f>F168+F169+F170+F171+F173</f>
        <v>109826.27834</v>
      </c>
      <c r="G167" s="132">
        <f>G168+G169+G170+G171+G173</f>
        <v>404392.10601000005</v>
      </c>
      <c r="H167" s="132">
        <f>H168+H169+H170+H171+H173</f>
        <v>109956.81468999998</v>
      </c>
      <c r="I167" s="168">
        <f t="shared" si="29"/>
        <v>130.5363499999803</v>
      </c>
      <c r="J167" s="132">
        <f t="shared" si="25"/>
        <v>27.190643203920729</v>
      </c>
      <c r="K167" s="132">
        <f t="shared" si="26"/>
        <v>100.11885711869056</v>
      </c>
      <c r="L167" s="132">
        <f t="shared" si="28"/>
        <v>23.172972634809739</v>
      </c>
      <c r="M167" s="462">
        <v>11</v>
      </c>
      <c r="N167" s="463" t="s">
        <v>67</v>
      </c>
      <c r="O167" s="20"/>
      <c r="P167" s="20"/>
      <c r="Q167" s="20"/>
    </row>
    <row r="168" spans="1:17" s="8" customFormat="1" ht="172.5" customHeight="1" x14ac:dyDescent="0.5">
      <c r="A168" s="459"/>
      <c r="B168" s="460"/>
      <c r="C168" s="461"/>
      <c r="D168" s="16" t="s">
        <v>18</v>
      </c>
      <c r="E168" s="179">
        <v>5341.7000000000007</v>
      </c>
      <c r="F168" s="179">
        <v>1010.3068899999998</v>
      </c>
      <c r="G168" s="179">
        <v>1265.1999900000001</v>
      </c>
      <c r="H168" s="179">
        <v>1265.1999900000001</v>
      </c>
      <c r="I168" s="178">
        <f t="shared" si="29"/>
        <v>254.89310000000023</v>
      </c>
      <c r="J168" s="136">
        <f t="shared" si="25"/>
        <v>100</v>
      </c>
      <c r="K168" s="136">
        <f t="shared" si="26"/>
        <v>125.22927464149041</v>
      </c>
      <c r="L168" s="136">
        <f t="shared" si="28"/>
        <v>23.685343429994195</v>
      </c>
      <c r="M168" s="462"/>
      <c r="N168" s="464"/>
      <c r="O168" s="20"/>
      <c r="P168" s="20"/>
      <c r="Q168" s="20"/>
    </row>
    <row r="169" spans="1:17" s="8" customFormat="1" ht="146.25" customHeight="1" x14ac:dyDescent="0.5">
      <c r="A169" s="459"/>
      <c r="B169" s="460"/>
      <c r="C169" s="461"/>
      <c r="D169" s="16" t="s">
        <v>19</v>
      </c>
      <c r="E169" s="179">
        <v>1696.6000000000001</v>
      </c>
      <c r="F169" s="179">
        <v>511.78577000000001</v>
      </c>
      <c r="G169" s="179">
        <v>482.58577000000002</v>
      </c>
      <c r="H169" s="177">
        <v>37.018940000000001</v>
      </c>
      <c r="I169" s="176">
        <f t="shared" si="29"/>
        <v>-474.76683000000003</v>
      </c>
      <c r="J169" s="136">
        <f t="shared" si="25"/>
        <v>7.670955569203791</v>
      </c>
      <c r="K169" s="136">
        <f t="shared" si="26"/>
        <v>7.2332882565296792</v>
      </c>
      <c r="L169" s="136">
        <f t="shared" si="28"/>
        <v>2.18194860308853</v>
      </c>
      <c r="M169" s="462"/>
      <c r="N169" s="464"/>
      <c r="O169" s="20"/>
      <c r="P169" s="20"/>
      <c r="Q169" s="20"/>
    </row>
    <row r="170" spans="1:17" s="8" customFormat="1" ht="159" customHeight="1" x14ac:dyDescent="0.5">
      <c r="A170" s="459"/>
      <c r="B170" s="460"/>
      <c r="C170" s="461"/>
      <c r="D170" s="16" t="s">
        <v>20</v>
      </c>
      <c r="E170" s="179">
        <v>417787.14120000001</v>
      </c>
      <c r="F170" s="179">
        <v>108304.18568000001</v>
      </c>
      <c r="G170" s="179">
        <v>402644.32025000005</v>
      </c>
      <c r="H170" s="179">
        <v>108654.59575999998</v>
      </c>
      <c r="I170" s="178">
        <f t="shared" si="29"/>
        <v>350.41007999997237</v>
      </c>
      <c r="J170" s="136">
        <f t="shared" si="25"/>
        <v>26.985254800697756</v>
      </c>
      <c r="K170" s="136">
        <f t="shared" si="26"/>
        <v>100.32354250927598</v>
      </c>
      <c r="L170" s="136">
        <f t="shared" si="28"/>
        <v>26.007166100879502</v>
      </c>
      <c r="M170" s="462"/>
      <c r="N170" s="464"/>
      <c r="O170" s="20"/>
      <c r="P170" s="20"/>
      <c r="Q170" s="20"/>
    </row>
    <row r="171" spans="1:17" s="8" customFormat="1" ht="166.5" customHeight="1" x14ac:dyDescent="0.5">
      <c r="A171" s="459"/>
      <c r="B171" s="460"/>
      <c r="C171" s="461"/>
      <c r="D171" s="17" t="s">
        <v>21</v>
      </c>
      <c r="E171" s="175">
        <v>0</v>
      </c>
      <c r="F171" s="175">
        <v>0</v>
      </c>
      <c r="G171" s="175">
        <v>0</v>
      </c>
      <c r="H171" s="175">
        <v>0</v>
      </c>
      <c r="I171" s="176">
        <f t="shared" si="29"/>
        <v>0</v>
      </c>
      <c r="J171" s="136">
        <f t="shared" si="25"/>
        <v>0</v>
      </c>
      <c r="K171" s="136">
        <f t="shared" si="26"/>
        <v>0</v>
      </c>
      <c r="L171" s="136">
        <f t="shared" si="28"/>
        <v>0</v>
      </c>
      <c r="M171" s="462"/>
      <c r="N171" s="464"/>
      <c r="O171" s="20"/>
      <c r="P171" s="20"/>
      <c r="Q171" s="20"/>
    </row>
    <row r="172" spans="1:17" s="8" customFormat="1" ht="215.25" customHeight="1" x14ac:dyDescent="0.5">
      <c r="A172" s="459"/>
      <c r="B172" s="460"/>
      <c r="C172" s="461"/>
      <c r="D172" s="17" t="s">
        <v>22</v>
      </c>
      <c r="E172" s="175">
        <v>0</v>
      </c>
      <c r="F172" s="175">
        <v>0</v>
      </c>
      <c r="G172" s="175">
        <v>0</v>
      </c>
      <c r="H172" s="175">
        <v>0</v>
      </c>
      <c r="I172" s="176">
        <f t="shared" si="29"/>
        <v>0</v>
      </c>
      <c r="J172" s="136">
        <f t="shared" si="25"/>
        <v>0</v>
      </c>
      <c r="K172" s="136">
        <f t="shared" si="26"/>
        <v>0</v>
      </c>
      <c r="L172" s="136">
        <f t="shared" si="28"/>
        <v>0</v>
      </c>
      <c r="M172" s="462"/>
      <c r="N172" s="464"/>
      <c r="O172" s="20"/>
      <c r="P172" s="20"/>
      <c r="Q172" s="20"/>
    </row>
    <row r="173" spans="1:17" s="8" customFormat="1" ht="141.75" customHeight="1" x14ac:dyDescent="0.5">
      <c r="A173" s="459"/>
      <c r="B173" s="460"/>
      <c r="C173" s="461"/>
      <c r="D173" s="18" t="s">
        <v>23</v>
      </c>
      <c r="E173" s="175">
        <v>49679.131099999999</v>
      </c>
      <c r="F173" s="175">
        <v>0</v>
      </c>
      <c r="G173" s="175">
        <v>0</v>
      </c>
      <c r="H173" s="175">
        <v>0</v>
      </c>
      <c r="I173" s="174">
        <f t="shared" si="29"/>
        <v>0</v>
      </c>
      <c r="J173" s="136">
        <f t="shared" si="25"/>
        <v>0</v>
      </c>
      <c r="K173" s="136">
        <f t="shared" si="26"/>
        <v>0</v>
      </c>
      <c r="L173" s="136">
        <f t="shared" si="28"/>
        <v>0</v>
      </c>
      <c r="M173" s="462"/>
      <c r="N173" s="464"/>
      <c r="O173" s="20"/>
      <c r="P173" s="20"/>
      <c r="Q173" s="20"/>
    </row>
    <row r="174" spans="1:17" s="8" customFormat="1" ht="128.25" customHeight="1" x14ac:dyDescent="0.5">
      <c r="A174" s="459"/>
      <c r="B174" s="460"/>
      <c r="C174" s="461"/>
      <c r="D174" s="19" t="s">
        <v>24</v>
      </c>
      <c r="E174" s="156">
        <v>0</v>
      </c>
      <c r="F174" s="156">
        <v>0</v>
      </c>
      <c r="G174" s="156">
        <v>0</v>
      </c>
      <c r="H174" s="156">
        <v>0</v>
      </c>
      <c r="I174" s="176">
        <f t="shared" si="29"/>
        <v>0</v>
      </c>
      <c r="J174" s="136">
        <f t="shared" si="25"/>
        <v>0</v>
      </c>
      <c r="K174" s="136">
        <f t="shared" si="26"/>
        <v>0</v>
      </c>
      <c r="L174" s="136">
        <f t="shared" si="28"/>
        <v>0</v>
      </c>
      <c r="M174" s="462"/>
      <c r="N174" s="464"/>
      <c r="O174" s="20"/>
      <c r="P174" s="20"/>
      <c r="Q174" s="20"/>
    </row>
    <row r="175" spans="1:17" s="8" customFormat="1" ht="210.75" customHeight="1" x14ac:dyDescent="0.5">
      <c r="A175" s="459">
        <v>21</v>
      </c>
      <c r="B175" s="460" t="s">
        <v>54</v>
      </c>
      <c r="C175" s="461">
        <v>14</v>
      </c>
      <c r="D175" s="12" t="s">
        <v>17</v>
      </c>
      <c r="E175" s="132">
        <f>E176+E177+E178+E179+E181</f>
        <v>2046.6</v>
      </c>
      <c r="F175" s="132">
        <f>F176+F177+F178+F179+F181</f>
        <v>192.8</v>
      </c>
      <c r="G175" s="132">
        <f>G176+G177+G178+G179+G181</f>
        <v>1940</v>
      </c>
      <c r="H175" s="132">
        <f>H176+H177+H178+H179+H181</f>
        <v>192.8</v>
      </c>
      <c r="I175" s="185">
        <f t="shared" si="29"/>
        <v>0</v>
      </c>
      <c r="J175" s="132">
        <f t="shared" si="25"/>
        <v>9.9381443298969074</v>
      </c>
      <c r="K175" s="132">
        <f t="shared" si="26"/>
        <v>100</v>
      </c>
      <c r="L175" s="132">
        <f t="shared" si="28"/>
        <v>9.420502296491744</v>
      </c>
      <c r="M175" s="462">
        <v>3</v>
      </c>
      <c r="N175" s="465" t="s">
        <v>55</v>
      </c>
      <c r="O175" s="20"/>
      <c r="P175" s="20"/>
      <c r="Q175" s="20"/>
    </row>
    <row r="176" spans="1:17" s="8" customFormat="1" ht="169.5" customHeight="1" x14ac:dyDescent="0.5">
      <c r="A176" s="459"/>
      <c r="B176" s="460"/>
      <c r="C176" s="461"/>
      <c r="D176" s="16" t="s">
        <v>18</v>
      </c>
      <c r="E176" s="134">
        <v>0</v>
      </c>
      <c r="F176" s="134">
        <v>0</v>
      </c>
      <c r="G176" s="134">
        <v>0</v>
      </c>
      <c r="H176" s="134">
        <v>0</v>
      </c>
      <c r="I176" s="163">
        <f t="shared" si="29"/>
        <v>0</v>
      </c>
      <c r="J176" s="136">
        <f t="shared" ref="J176:J182" si="30">IF(G176=0,0,H176/G176)*100</f>
        <v>0</v>
      </c>
      <c r="K176" s="136">
        <f t="shared" ref="K176:K182" si="31">IF(F176=0,0,H176/F176*100)</f>
        <v>0</v>
      </c>
      <c r="L176" s="136">
        <f t="shared" si="28"/>
        <v>0</v>
      </c>
      <c r="M176" s="462"/>
      <c r="N176" s="466"/>
      <c r="O176" s="20"/>
      <c r="P176" s="20"/>
      <c r="Q176" s="20"/>
    </row>
    <row r="177" spans="1:17" s="8" customFormat="1" ht="154.5" customHeight="1" x14ac:dyDescent="0.5">
      <c r="A177" s="459"/>
      <c r="B177" s="460"/>
      <c r="C177" s="461"/>
      <c r="D177" s="16" t="s">
        <v>19</v>
      </c>
      <c r="E177" s="184">
        <v>106.6</v>
      </c>
      <c r="F177" s="184">
        <v>0</v>
      </c>
      <c r="G177" s="183">
        <v>0</v>
      </c>
      <c r="H177" s="134">
        <v>0</v>
      </c>
      <c r="I177" s="163">
        <v>0</v>
      </c>
      <c r="J177" s="136">
        <f t="shared" si="30"/>
        <v>0</v>
      </c>
      <c r="K177" s="136">
        <f t="shared" si="31"/>
        <v>0</v>
      </c>
      <c r="L177" s="136">
        <f t="shared" si="28"/>
        <v>0</v>
      </c>
      <c r="M177" s="462"/>
      <c r="N177" s="466"/>
      <c r="O177" s="20"/>
      <c r="P177" s="20"/>
      <c r="Q177" s="20"/>
    </row>
    <row r="178" spans="1:17" s="8" customFormat="1" ht="184.5" customHeight="1" x14ac:dyDescent="0.5">
      <c r="A178" s="459"/>
      <c r="B178" s="460"/>
      <c r="C178" s="461"/>
      <c r="D178" s="16" t="s">
        <v>20</v>
      </c>
      <c r="E178" s="184">
        <v>1940</v>
      </c>
      <c r="F178" s="184">
        <v>192.8</v>
      </c>
      <c r="G178" s="183">
        <v>1940</v>
      </c>
      <c r="H178" s="184">
        <v>192.8</v>
      </c>
      <c r="I178" s="163">
        <v>0</v>
      </c>
      <c r="J178" s="136">
        <f t="shared" si="30"/>
        <v>9.9381443298969074</v>
      </c>
      <c r="K178" s="136">
        <f t="shared" si="31"/>
        <v>100</v>
      </c>
      <c r="L178" s="136">
        <f t="shared" si="28"/>
        <v>9.9381443298969074</v>
      </c>
      <c r="M178" s="462"/>
      <c r="N178" s="466"/>
      <c r="O178" s="20"/>
      <c r="P178" s="20"/>
      <c r="Q178" s="20"/>
    </row>
    <row r="179" spans="1:17" s="8" customFormat="1" ht="232.5" customHeight="1" x14ac:dyDescent="0.5">
      <c r="A179" s="459"/>
      <c r="B179" s="460"/>
      <c r="C179" s="461"/>
      <c r="D179" s="17" t="s">
        <v>21</v>
      </c>
      <c r="E179" s="141">
        <v>0</v>
      </c>
      <c r="F179" s="134">
        <v>0</v>
      </c>
      <c r="G179" s="134">
        <v>0</v>
      </c>
      <c r="H179" s="134">
        <v>0</v>
      </c>
      <c r="I179" s="182">
        <f t="shared" si="29"/>
        <v>0</v>
      </c>
      <c r="J179" s="136">
        <f t="shared" si="30"/>
        <v>0</v>
      </c>
      <c r="K179" s="136">
        <f t="shared" si="31"/>
        <v>0</v>
      </c>
      <c r="L179" s="136">
        <f t="shared" si="28"/>
        <v>0</v>
      </c>
      <c r="M179" s="462"/>
      <c r="N179" s="466"/>
      <c r="O179" s="20"/>
      <c r="P179" s="20"/>
      <c r="Q179" s="20"/>
    </row>
    <row r="180" spans="1:17" s="8" customFormat="1" ht="183" customHeight="1" x14ac:dyDescent="0.5">
      <c r="A180" s="459"/>
      <c r="B180" s="460"/>
      <c r="C180" s="461"/>
      <c r="D180" s="17" t="s">
        <v>22</v>
      </c>
      <c r="E180" s="141">
        <v>0</v>
      </c>
      <c r="F180" s="134">
        <v>0</v>
      </c>
      <c r="G180" s="134">
        <v>0</v>
      </c>
      <c r="H180" s="134">
        <v>0</v>
      </c>
      <c r="I180" s="182">
        <f t="shared" si="29"/>
        <v>0</v>
      </c>
      <c r="J180" s="136">
        <f t="shared" si="30"/>
        <v>0</v>
      </c>
      <c r="K180" s="136">
        <f t="shared" si="31"/>
        <v>0</v>
      </c>
      <c r="L180" s="136">
        <f t="shared" si="28"/>
        <v>0</v>
      </c>
      <c r="M180" s="462"/>
      <c r="N180" s="466"/>
      <c r="O180" s="20"/>
      <c r="P180" s="20"/>
      <c r="Q180" s="20"/>
    </row>
    <row r="181" spans="1:17" s="8" customFormat="1" ht="191.25" customHeight="1" x14ac:dyDescent="0.5">
      <c r="A181" s="459"/>
      <c r="B181" s="460"/>
      <c r="C181" s="461"/>
      <c r="D181" s="18" t="s">
        <v>23</v>
      </c>
      <c r="E181" s="171">
        <v>0</v>
      </c>
      <c r="F181" s="134">
        <v>0</v>
      </c>
      <c r="G181" s="134">
        <v>0</v>
      </c>
      <c r="H181" s="134">
        <v>0</v>
      </c>
      <c r="I181" s="182">
        <f t="shared" si="29"/>
        <v>0</v>
      </c>
      <c r="J181" s="136">
        <f t="shared" si="30"/>
        <v>0</v>
      </c>
      <c r="K181" s="136">
        <f t="shared" si="31"/>
        <v>0</v>
      </c>
      <c r="L181" s="136">
        <f t="shared" si="28"/>
        <v>0</v>
      </c>
      <c r="M181" s="462"/>
      <c r="N181" s="466"/>
      <c r="O181" s="20"/>
      <c r="P181" s="20"/>
      <c r="Q181" s="20"/>
    </row>
    <row r="182" spans="1:17" s="8" customFormat="1" ht="173.25" customHeight="1" x14ac:dyDescent="0.5">
      <c r="A182" s="459"/>
      <c r="B182" s="460"/>
      <c r="C182" s="461"/>
      <c r="D182" s="19" t="s">
        <v>24</v>
      </c>
      <c r="E182" s="134">
        <v>0</v>
      </c>
      <c r="F182" s="134">
        <v>0</v>
      </c>
      <c r="G182" s="134">
        <v>0</v>
      </c>
      <c r="H182" s="134">
        <v>0</v>
      </c>
      <c r="I182" s="182">
        <f t="shared" si="29"/>
        <v>0</v>
      </c>
      <c r="J182" s="136">
        <f t="shared" si="30"/>
        <v>0</v>
      </c>
      <c r="K182" s="136">
        <f t="shared" si="31"/>
        <v>0</v>
      </c>
      <c r="L182" s="136">
        <f t="shared" si="28"/>
        <v>0</v>
      </c>
      <c r="M182" s="462"/>
      <c r="N182" s="466"/>
      <c r="O182" s="20"/>
      <c r="P182" s="20"/>
      <c r="Q182" s="20"/>
    </row>
    <row r="183" spans="1:17" s="8" customFormat="1" ht="210.75" customHeight="1" x14ac:dyDescent="0.5">
      <c r="A183" s="459">
        <v>22</v>
      </c>
      <c r="B183" s="460" t="s">
        <v>56</v>
      </c>
      <c r="C183" s="461">
        <v>3</v>
      </c>
      <c r="D183" s="12" t="s">
        <v>17</v>
      </c>
      <c r="E183" s="132">
        <f>E184+E185+E186+E187+E189</f>
        <v>1500</v>
      </c>
      <c r="F183" s="132">
        <f>F184+F185+F186+F187+F189</f>
        <v>0</v>
      </c>
      <c r="G183" s="132">
        <f>G184+G185+G186+G187+G189</f>
        <v>1500</v>
      </c>
      <c r="H183" s="132">
        <f>H184+H185+H186+H187+H189</f>
        <v>0</v>
      </c>
      <c r="I183" s="181">
        <f t="shared" si="29"/>
        <v>0</v>
      </c>
      <c r="J183" s="132">
        <f t="shared" ref="J183" si="32">IF(H183=0, ,H183/G183*100)</f>
        <v>0</v>
      </c>
      <c r="K183" s="132">
        <f t="shared" ref="K183" si="33">IF(H183=0,0,H183/F183*100)</f>
        <v>0</v>
      </c>
      <c r="L183" s="132">
        <f>IF(H183=0,0,H183/E183*100)</f>
        <v>0</v>
      </c>
      <c r="M183" s="462">
        <v>3</v>
      </c>
      <c r="N183" s="465" t="s">
        <v>59</v>
      </c>
      <c r="O183" s="20"/>
      <c r="P183" s="20"/>
      <c r="Q183" s="20"/>
    </row>
    <row r="184" spans="1:17" s="8" customFormat="1" ht="169.5" customHeight="1" x14ac:dyDescent="0.5">
      <c r="A184" s="459"/>
      <c r="B184" s="460"/>
      <c r="C184" s="461"/>
      <c r="D184" s="16" t="s">
        <v>18</v>
      </c>
      <c r="E184" s="134">
        <v>0</v>
      </c>
      <c r="F184" s="134">
        <v>0</v>
      </c>
      <c r="G184" s="134">
        <v>0</v>
      </c>
      <c r="H184" s="134">
        <v>0</v>
      </c>
      <c r="I184" s="135">
        <f t="shared" si="29"/>
        <v>0</v>
      </c>
      <c r="J184" s="136">
        <f t="shared" ref="J184:J190" si="34">IF(G184=0,0,H184/G184)*100</f>
        <v>0</v>
      </c>
      <c r="K184" s="136">
        <f t="shared" ref="K184:K190" si="35">IF(F184=0,0,H184/F184*100)</f>
        <v>0</v>
      </c>
      <c r="L184" s="136">
        <f t="shared" ref="L184:L190" si="36">IF(H184=0,0,H184/E184*100)</f>
        <v>0</v>
      </c>
      <c r="M184" s="462"/>
      <c r="N184" s="466"/>
      <c r="O184" s="20"/>
      <c r="P184" s="20"/>
      <c r="Q184" s="20"/>
    </row>
    <row r="185" spans="1:17" s="8" customFormat="1" ht="154.5" customHeight="1" x14ac:dyDescent="0.5">
      <c r="A185" s="459"/>
      <c r="B185" s="460"/>
      <c r="C185" s="461"/>
      <c r="D185" s="16" t="s">
        <v>19</v>
      </c>
      <c r="E185" s="134">
        <v>0</v>
      </c>
      <c r="F185" s="134">
        <v>0</v>
      </c>
      <c r="G185" s="134">
        <v>0</v>
      </c>
      <c r="H185" s="134">
        <v>0</v>
      </c>
      <c r="I185" s="140">
        <f t="shared" si="29"/>
        <v>0</v>
      </c>
      <c r="J185" s="136">
        <f t="shared" si="34"/>
        <v>0</v>
      </c>
      <c r="K185" s="136">
        <f t="shared" si="35"/>
        <v>0</v>
      </c>
      <c r="L185" s="136">
        <f t="shared" si="36"/>
        <v>0</v>
      </c>
      <c r="M185" s="462"/>
      <c r="N185" s="466"/>
      <c r="O185" s="20"/>
      <c r="P185" s="20"/>
      <c r="Q185" s="20"/>
    </row>
    <row r="186" spans="1:17" s="8" customFormat="1" ht="184.5" customHeight="1" x14ac:dyDescent="0.5">
      <c r="A186" s="459"/>
      <c r="B186" s="460"/>
      <c r="C186" s="461"/>
      <c r="D186" s="16" t="s">
        <v>20</v>
      </c>
      <c r="E186" s="180">
        <v>1500</v>
      </c>
      <c r="F186" s="134">
        <v>0</v>
      </c>
      <c r="G186" s="180">
        <v>1500</v>
      </c>
      <c r="H186" s="134">
        <v>0</v>
      </c>
      <c r="I186" s="140">
        <v>0</v>
      </c>
      <c r="J186" s="136">
        <f t="shared" si="34"/>
        <v>0</v>
      </c>
      <c r="K186" s="136">
        <f t="shared" si="35"/>
        <v>0</v>
      </c>
      <c r="L186" s="136">
        <f t="shared" si="36"/>
        <v>0</v>
      </c>
      <c r="M186" s="462"/>
      <c r="N186" s="466"/>
      <c r="O186" s="20"/>
      <c r="P186" s="20"/>
      <c r="Q186" s="20"/>
    </row>
    <row r="187" spans="1:17" s="8" customFormat="1" ht="236.25" customHeight="1" x14ac:dyDescent="0.5">
      <c r="A187" s="459"/>
      <c r="B187" s="460"/>
      <c r="C187" s="461"/>
      <c r="D187" s="17" t="s">
        <v>21</v>
      </c>
      <c r="E187" s="141">
        <v>0</v>
      </c>
      <c r="F187" s="134">
        <v>0</v>
      </c>
      <c r="G187" s="134">
        <v>0</v>
      </c>
      <c r="H187" s="134">
        <v>0</v>
      </c>
      <c r="I187" s="135">
        <f t="shared" ref="I187:I190" si="37">H187-F187</f>
        <v>0</v>
      </c>
      <c r="J187" s="136">
        <f t="shared" si="34"/>
        <v>0</v>
      </c>
      <c r="K187" s="136">
        <f t="shared" si="35"/>
        <v>0</v>
      </c>
      <c r="L187" s="136">
        <f t="shared" si="36"/>
        <v>0</v>
      </c>
      <c r="M187" s="462"/>
      <c r="N187" s="466"/>
      <c r="O187" s="20"/>
      <c r="P187" s="20"/>
      <c r="Q187" s="20"/>
    </row>
    <row r="188" spans="1:17" s="8" customFormat="1" ht="183" customHeight="1" x14ac:dyDescent="0.5">
      <c r="A188" s="459"/>
      <c r="B188" s="460"/>
      <c r="C188" s="461"/>
      <c r="D188" s="17" t="s">
        <v>22</v>
      </c>
      <c r="E188" s="141">
        <v>0</v>
      </c>
      <c r="F188" s="134">
        <v>0</v>
      </c>
      <c r="G188" s="134">
        <v>0</v>
      </c>
      <c r="H188" s="134">
        <v>0</v>
      </c>
      <c r="I188" s="135">
        <f t="shared" si="37"/>
        <v>0</v>
      </c>
      <c r="J188" s="136">
        <f t="shared" si="34"/>
        <v>0</v>
      </c>
      <c r="K188" s="136">
        <f t="shared" si="35"/>
        <v>0</v>
      </c>
      <c r="L188" s="136">
        <f t="shared" si="36"/>
        <v>0</v>
      </c>
      <c r="M188" s="462"/>
      <c r="N188" s="466"/>
      <c r="O188" s="20"/>
      <c r="P188" s="20"/>
      <c r="Q188" s="20"/>
    </row>
    <row r="189" spans="1:17" s="8" customFormat="1" ht="128.25" customHeight="1" x14ac:dyDescent="0.5">
      <c r="A189" s="459"/>
      <c r="B189" s="460"/>
      <c r="C189" s="461"/>
      <c r="D189" s="18" t="s">
        <v>23</v>
      </c>
      <c r="E189" s="171">
        <v>0</v>
      </c>
      <c r="F189" s="134">
        <v>0</v>
      </c>
      <c r="G189" s="134">
        <v>0</v>
      </c>
      <c r="H189" s="134">
        <v>0</v>
      </c>
      <c r="I189" s="135">
        <f t="shared" si="37"/>
        <v>0</v>
      </c>
      <c r="J189" s="136">
        <f t="shared" si="34"/>
        <v>0</v>
      </c>
      <c r="K189" s="136">
        <f t="shared" si="35"/>
        <v>0</v>
      </c>
      <c r="L189" s="136">
        <f t="shared" si="36"/>
        <v>0</v>
      </c>
      <c r="M189" s="462"/>
      <c r="N189" s="466"/>
      <c r="O189" s="20"/>
      <c r="P189" s="20"/>
      <c r="Q189" s="20"/>
    </row>
    <row r="190" spans="1:17" s="8" customFormat="1" ht="128.25" customHeight="1" x14ac:dyDescent="0.5">
      <c r="A190" s="459"/>
      <c r="B190" s="460"/>
      <c r="C190" s="461"/>
      <c r="D190" s="19" t="s">
        <v>24</v>
      </c>
      <c r="E190" s="134">
        <v>0</v>
      </c>
      <c r="F190" s="134">
        <v>0</v>
      </c>
      <c r="G190" s="134">
        <v>0</v>
      </c>
      <c r="H190" s="134">
        <v>0</v>
      </c>
      <c r="I190" s="135">
        <f t="shared" si="37"/>
        <v>0</v>
      </c>
      <c r="J190" s="136">
        <f t="shared" si="34"/>
        <v>0</v>
      </c>
      <c r="K190" s="136">
        <f t="shared" si="35"/>
        <v>0</v>
      </c>
      <c r="L190" s="136">
        <f t="shared" si="36"/>
        <v>0</v>
      </c>
      <c r="M190" s="462"/>
      <c r="N190" s="466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СВОД (январь2021)</vt:lpstr>
      <vt:lpstr>СВОД (февраль2021)</vt:lpstr>
      <vt:lpstr>СВОД (март 2021)</vt:lpstr>
      <vt:lpstr>СВОД (апрель 2021) </vt:lpstr>
      <vt:lpstr>СВОД (на 01.07.2021)</vt:lpstr>
      <vt:lpstr>СВОД (на 01.10.2021)</vt:lpstr>
      <vt:lpstr>СВОД (на 01.07.2021)  (2)</vt:lpstr>
      <vt:lpstr>СВОД (март2021)</vt:lpstr>
      <vt:lpstr>'СВОД (апрель 2021) '!Заголовки_для_печати</vt:lpstr>
      <vt:lpstr>'СВОД (март 2021)'!Заголовки_для_печати</vt:lpstr>
      <vt:lpstr>'СВОД (март2021)'!Заголовки_для_печати</vt:lpstr>
      <vt:lpstr>'СВОД (на 01.07.2021)'!Заголовки_для_печати</vt:lpstr>
      <vt:lpstr>'СВОД (на 01.07.2021)  (2)'!Заголовки_для_печати</vt:lpstr>
      <vt:lpstr>'СВОД (на 01.10.2021)'!Заголовки_для_печати</vt:lpstr>
      <vt:lpstr>'СВОД (февраль2021)'!Заголовки_для_печати</vt:lpstr>
      <vt:lpstr>'СВОД (январь2021)'!Заголовки_для_печати</vt:lpstr>
      <vt:lpstr>'СВОД (апрель 2021) '!Область_печати</vt:lpstr>
      <vt:lpstr>'СВОД (март 2021)'!Область_печати</vt:lpstr>
      <vt:lpstr>'СВОД (март2021)'!Область_печати</vt:lpstr>
      <vt:lpstr>'СВОД (на 01.07.2021)'!Область_печати</vt:lpstr>
      <vt:lpstr>'СВОД (на 01.07.2021)  (2)'!Область_печати</vt:lpstr>
      <vt:lpstr>'СВОД (на 01.10.2021)'!Область_печати</vt:lpstr>
      <vt:lpstr>'СВОД (февраль2021)'!Область_печати</vt:lpstr>
      <vt:lpstr>'СВОД (январь2021)'!Область_печати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2021-10-11T09:15:23Z</dcterms:modified>
</cp:coreProperties>
</file>