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615D75B-BD49-45C6-8EB6-44D78F816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 (на 30.09.2025)" sheetId="2" r:id="rId1"/>
    <sheet name="Показатели" sheetId="3" r:id="rId2"/>
  </sheets>
  <externalReferences>
    <externalReference r:id="rId3"/>
  </externalReferences>
  <definedNames>
    <definedName name="_xlnm._FilterDatabase" localSheetId="0" hidden="1">'СВОД (на 30.09.2025)'!$A$6:$Y$165</definedName>
    <definedName name="_xlnm.Print_Titles" localSheetId="0">'СВОД (на 30.09.2025)'!$4:$6</definedName>
    <definedName name="ЦветЯчеки">'[1]по уч-ям'!$AB$50='[1]по уч-ям'!$AB$50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2" l="1"/>
  <c r="G71" i="2" s="1"/>
  <c r="M12" i="2"/>
  <c r="I104" i="3"/>
  <c r="I103" i="3"/>
  <c r="I102" i="3"/>
  <c r="I101" i="3"/>
  <c r="I100" i="3"/>
  <c r="I99" i="3"/>
  <c r="I98" i="3"/>
  <c r="I97" i="3"/>
  <c r="I96" i="3"/>
  <c r="I95" i="3"/>
  <c r="I94" i="3"/>
  <c r="I92" i="3"/>
  <c r="I91" i="3"/>
  <c r="I76" i="3"/>
  <c r="I75" i="3"/>
  <c r="I74" i="3"/>
  <c r="I73" i="3"/>
  <c r="F72" i="3"/>
  <c r="I71" i="3"/>
  <c r="I70" i="3"/>
  <c r="I69" i="3"/>
  <c r="I68" i="3"/>
  <c r="I67" i="3"/>
  <c r="I66" i="3"/>
  <c r="I65" i="3"/>
  <c r="I64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0" i="3"/>
  <c r="I39" i="3"/>
  <c r="I38" i="3"/>
  <c r="I35" i="3"/>
  <c r="I31" i="3"/>
  <c r="I30" i="3"/>
  <c r="I29" i="3"/>
  <c r="I28" i="3"/>
  <c r="I27" i="3"/>
  <c r="I19" i="3"/>
  <c r="I18" i="3"/>
  <c r="I17" i="3"/>
  <c r="I16" i="3"/>
  <c r="I15" i="3"/>
  <c r="I14" i="3"/>
  <c r="I13" i="3"/>
  <c r="I10" i="3"/>
  <c r="I8" i="3"/>
  <c r="H182" i="2"/>
  <c r="L162" i="2" l="1"/>
  <c r="N162" i="2" s="1"/>
  <c r="M162" i="2"/>
  <c r="O162" i="2" s="1"/>
  <c r="L123" i="2"/>
  <c r="N123" i="2" s="1"/>
  <c r="K123" i="2"/>
  <c r="M123" i="2" s="1"/>
  <c r="O123" i="2" s="1"/>
  <c r="O119" i="2"/>
  <c r="L119" i="2"/>
  <c r="O166" i="2"/>
  <c r="G63" i="2"/>
  <c r="L166" i="2"/>
  <c r="O131" i="2" l="1"/>
  <c r="O132" i="2"/>
  <c r="O133" i="2"/>
  <c r="O128" i="2"/>
  <c r="O127" i="2"/>
  <c r="O130" i="2"/>
  <c r="L128" i="2"/>
  <c r="L127" i="2"/>
  <c r="G47" i="2"/>
  <c r="O48" i="2"/>
  <c r="O52" i="2"/>
  <c r="O53" i="2"/>
  <c r="O54" i="2"/>
  <c r="O51" i="2"/>
  <c r="N52" i="2"/>
  <c r="N53" i="2"/>
  <c r="N54" i="2"/>
  <c r="N56" i="2"/>
  <c r="N57" i="2"/>
  <c r="N58" i="2"/>
  <c r="N59" i="2"/>
  <c r="N60" i="2"/>
  <c r="N61" i="2"/>
  <c r="N62" i="2"/>
  <c r="N64" i="2"/>
  <c r="N65" i="2"/>
  <c r="N66" i="2"/>
  <c r="N67" i="2"/>
  <c r="N68" i="2"/>
  <c r="N69" i="2"/>
  <c r="N70" i="2"/>
  <c r="N72" i="2"/>
  <c r="N76" i="2"/>
  <c r="N77" i="2"/>
  <c r="N78" i="2"/>
  <c r="N79" i="2"/>
  <c r="N80" i="2"/>
  <c r="N81" i="2"/>
  <c r="N82" i="2"/>
  <c r="N83" i="2"/>
  <c r="N84" i="2"/>
  <c r="N85" i="2"/>
  <c r="N87" i="2"/>
  <c r="N88" i="2"/>
  <c r="N89" i="2"/>
  <c r="N90" i="2"/>
  <c r="N91" i="2"/>
  <c r="N92" i="2"/>
  <c r="N93" i="2"/>
  <c r="N95" i="2"/>
  <c r="N96" i="2"/>
  <c r="N97" i="2"/>
  <c r="N98" i="2"/>
  <c r="N99" i="2"/>
  <c r="N100" i="2"/>
  <c r="N101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9" i="2"/>
  <c r="N120" i="2"/>
  <c r="N121" i="2"/>
  <c r="N122" i="2"/>
  <c r="N124" i="2"/>
  <c r="N125" i="2"/>
  <c r="N127" i="2"/>
  <c r="N128" i="2"/>
  <c r="N129" i="2"/>
  <c r="N130" i="2"/>
  <c r="N131" i="2"/>
  <c r="N132" i="2"/>
  <c r="N133" i="2"/>
  <c r="N135" i="2"/>
  <c r="N136" i="2"/>
  <c r="N137" i="2"/>
  <c r="N138" i="2"/>
  <c r="N139" i="2"/>
  <c r="N140" i="2"/>
  <c r="N141" i="2"/>
  <c r="N143" i="2"/>
  <c r="N144" i="2"/>
  <c r="N145" i="2"/>
  <c r="N146" i="2"/>
  <c r="N147" i="2"/>
  <c r="N148" i="2"/>
  <c r="N149" i="2"/>
  <c r="N151" i="2"/>
  <c r="N152" i="2"/>
  <c r="N153" i="2"/>
  <c r="N154" i="2"/>
  <c r="N155" i="2"/>
  <c r="N156" i="2"/>
  <c r="N157" i="2"/>
  <c r="N159" i="2"/>
  <c r="N160" i="2"/>
  <c r="N161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L51" i="2"/>
  <c r="L48" i="2"/>
  <c r="L29" i="2"/>
  <c r="L27" i="2"/>
  <c r="N33" i="2"/>
  <c r="O33" i="2"/>
  <c r="N32" i="2"/>
  <c r="O32" i="2"/>
  <c r="L34" i="2"/>
  <c r="L15" i="2"/>
  <c r="O36" i="2"/>
  <c r="O37" i="2"/>
  <c r="O38" i="2"/>
  <c r="O35" i="2"/>
  <c r="L37" i="2"/>
  <c r="L38" i="2"/>
  <c r="L35" i="2"/>
  <c r="L32" i="2"/>
  <c r="L40" i="2" l="1"/>
  <c r="M40" i="2"/>
  <c r="N40" i="2"/>
  <c r="O40" i="2"/>
  <c r="L45" i="2"/>
  <c r="N45" i="2" s="1"/>
  <c r="M45" i="2"/>
  <c r="O45" i="2"/>
  <c r="L43" i="2"/>
  <c r="N43" i="2" s="1"/>
  <c r="M43" i="2"/>
  <c r="O43" i="2"/>
  <c r="L44" i="2"/>
  <c r="N44" i="2" s="1"/>
  <c r="M44" i="2"/>
  <c r="O44" i="2"/>
  <c r="K44" i="2"/>
  <c r="O21" i="2"/>
  <c r="L19" i="2"/>
  <c r="M19" i="2"/>
  <c r="N19" i="2"/>
  <c r="O19" i="2"/>
  <c r="O16" i="2"/>
  <c r="O17" i="2"/>
  <c r="O18" i="2"/>
  <c r="O22" i="2"/>
  <c r="O24" i="2"/>
  <c r="O25" i="2"/>
  <c r="O26" i="2"/>
  <c r="O27" i="2"/>
  <c r="O28" i="2"/>
  <c r="O29" i="2"/>
  <c r="O30" i="2"/>
  <c r="O41" i="2"/>
  <c r="O56" i="2"/>
  <c r="O57" i="2"/>
  <c r="O58" i="2"/>
  <c r="O59" i="2"/>
  <c r="O60" i="2"/>
  <c r="O61" i="2"/>
  <c r="O62" i="2"/>
  <c r="O64" i="2"/>
  <c r="O65" i="2"/>
  <c r="O66" i="2"/>
  <c r="O67" i="2"/>
  <c r="O68" i="2"/>
  <c r="O69" i="2"/>
  <c r="O70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7" i="2"/>
  <c r="O88" i="2"/>
  <c r="O89" i="2"/>
  <c r="O90" i="2"/>
  <c r="O91" i="2"/>
  <c r="O92" i="2"/>
  <c r="O93" i="2"/>
  <c r="O95" i="2"/>
  <c r="O96" i="2"/>
  <c r="O97" i="2"/>
  <c r="O98" i="2"/>
  <c r="O99" i="2"/>
  <c r="O100" i="2"/>
  <c r="O101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20" i="2"/>
  <c r="O121" i="2"/>
  <c r="O122" i="2"/>
  <c r="O124" i="2"/>
  <c r="O129" i="2"/>
  <c r="O135" i="2"/>
  <c r="O136" i="2"/>
  <c r="O137" i="2"/>
  <c r="O138" i="2"/>
  <c r="O139" i="2"/>
  <c r="O140" i="2"/>
  <c r="O141" i="2"/>
  <c r="O143" i="2"/>
  <c r="O144" i="2"/>
  <c r="O145" i="2"/>
  <c r="O146" i="2"/>
  <c r="O147" i="2"/>
  <c r="O148" i="2"/>
  <c r="O149" i="2"/>
  <c r="O151" i="2"/>
  <c r="O152" i="2"/>
  <c r="O153" i="2"/>
  <c r="O161" i="2"/>
  <c r="O177" i="2"/>
  <c r="O182" i="2"/>
  <c r="O183" i="2"/>
  <c r="O184" i="2"/>
  <c r="O185" i="2"/>
  <c r="O186" i="2"/>
  <c r="O187" i="2"/>
  <c r="O188" i="2"/>
  <c r="O189" i="2"/>
  <c r="N16" i="2"/>
  <c r="N17" i="2"/>
  <c r="N18" i="2"/>
  <c r="N21" i="2"/>
  <c r="N22" i="2"/>
  <c r="N24" i="2"/>
  <c r="N25" i="2"/>
  <c r="N26" i="2"/>
  <c r="N27" i="2"/>
  <c r="N28" i="2"/>
  <c r="N29" i="2"/>
  <c r="N30" i="2"/>
  <c r="N34" i="2"/>
  <c r="O34" i="2" s="1"/>
  <c r="N35" i="2"/>
  <c r="N36" i="2"/>
  <c r="N37" i="2"/>
  <c r="N38" i="2"/>
  <c r="N41" i="2"/>
  <c r="N42" i="2"/>
  <c r="O42" i="2" s="1"/>
  <c r="N46" i="2"/>
  <c r="O46" i="2" s="1"/>
  <c r="N48" i="2"/>
  <c r="N49" i="2"/>
  <c r="O49" i="2" s="1"/>
  <c r="N50" i="2"/>
  <c r="O50" i="2" s="1"/>
  <c r="N51" i="2"/>
  <c r="M16" i="2"/>
  <c r="M17" i="2"/>
  <c r="M18" i="2"/>
  <c r="M21" i="2"/>
  <c r="M22" i="2"/>
  <c r="M24" i="2"/>
  <c r="M25" i="2"/>
  <c r="M26" i="2"/>
  <c r="M27" i="2"/>
  <c r="M28" i="2"/>
  <c r="M29" i="2"/>
  <c r="M30" i="2"/>
  <c r="M32" i="2"/>
  <c r="M33" i="2"/>
  <c r="M34" i="2"/>
  <c r="M35" i="2"/>
  <c r="M36" i="2"/>
  <c r="M37" i="2"/>
  <c r="M38" i="2"/>
  <c r="M41" i="2"/>
  <c r="M42" i="2"/>
  <c r="M46" i="2"/>
  <c r="M48" i="2"/>
  <c r="M49" i="2"/>
  <c r="M50" i="2"/>
  <c r="M51" i="2"/>
  <c r="M52" i="2"/>
  <c r="M53" i="2"/>
  <c r="M54" i="2"/>
  <c r="M56" i="2"/>
  <c r="M57" i="2"/>
  <c r="M58" i="2"/>
  <c r="M59" i="2"/>
  <c r="M60" i="2"/>
  <c r="M61" i="2"/>
  <c r="M62" i="2"/>
  <c r="M64" i="2"/>
  <c r="M65" i="2"/>
  <c r="M66" i="2"/>
  <c r="M67" i="2"/>
  <c r="M68" i="2"/>
  <c r="M69" i="2"/>
  <c r="M70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7" i="2"/>
  <c r="M88" i="2"/>
  <c r="M89" i="2"/>
  <c r="M90" i="2"/>
  <c r="M91" i="2"/>
  <c r="M92" i="2"/>
  <c r="M93" i="2"/>
  <c r="M95" i="2"/>
  <c r="M96" i="2"/>
  <c r="M97" i="2"/>
  <c r="M98" i="2"/>
  <c r="M99" i="2"/>
  <c r="M100" i="2"/>
  <c r="M101" i="2"/>
  <c r="M103" i="2"/>
  <c r="M104" i="2"/>
  <c r="M105" i="2"/>
  <c r="M106" i="2"/>
  <c r="M107" i="2"/>
  <c r="M108" i="2"/>
  <c r="M109" i="2"/>
  <c r="M111" i="2"/>
  <c r="M112" i="2"/>
  <c r="M113" i="2"/>
  <c r="M114" i="2"/>
  <c r="M115" i="2"/>
  <c r="M116" i="2"/>
  <c r="M117" i="2"/>
  <c r="M119" i="2"/>
  <c r="M120" i="2"/>
  <c r="M121" i="2"/>
  <c r="M122" i="2"/>
  <c r="M124" i="2"/>
  <c r="M125" i="2"/>
  <c r="M127" i="2"/>
  <c r="M128" i="2"/>
  <c r="M129" i="2"/>
  <c r="M130" i="2"/>
  <c r="M131" i="2"/>
  <c r="M132" i="2"/>
  <c r="M133" i="2"/>
  <c r="M135" i="2"/>
  <c r="M136" i="2"/>
  <c r="M137" i="2"/>
  <c r="M138" i="2"/>
  <c r="M139" i="2"/>
  <c r="M140" i="2"/>
  <c r="M141" i="2"/>
  <c r="M143" i="2"/>
  <c r="M144" i="2"/>
  <c r="M145" i="2"/>
  <c r="M146" i="2"/>
  <c r="M147" i="2"/>
  <c r="M148" i="2"/>
  <c r="M149" i="2"/>
  <c r="M151" i="2"/>
  <c r="M152" i="2"/>
  <c r="M153" i="2"/>
  <c r="M154" i="2"/>
  <c r="M155" i="2"/>
  <c r="M156" i="2"/>
  <c r="M157" i="2"/>
  <c r="M159" i="2"/>
  <c r="M160" i="2"/>
  <c r="M161" i="2"/>
  <c r="M175" i="2"/>
  <c r="M176" i="2"/>
  <c r="M177" i="2"/>
  <c r="M178" i="2"/>
  <c r="M179" i="2"/>
  <c r="M180" i="2"/>
  <c r="M181" i="2"/>
  <c r="M183" i="2"/>
  <c r="M184" i="2"/>
  <c r="M185" i="2"/>
  <c r="M186" i="2"/>
  <c r="M187" i="2"/>
  <c r="M188" i="2"/>
  <c r="M189" i="2"/>
  <c r="L16" i="2"/>
  <c r="L17" i="2"/>
  <c r="L18" i="2"/>
  <c r="L22" i="2"/>
  <c r="L24" i="2"/>
  <c r="L25" i="2"/>
  <c r="L26" i="2"/>
  <c r="L41" i="2"/>
  <c r="L42" i="2"/>
  <c r="L46" i="2"/>
  <c r="L49" i="2"/>
  <c r="L50" i="2"/>
  <c r="L56" i="2"/>
  <c r="L57" i="2"/>
  <c r="L58" i="2"/>
  <c r="L59" i="2"/>
  <c r="L60" i="2"/>
  <c r="L61" i="2"/>
  <c r="L62" i="2"/>
  <c r="L64" i="2"/>
  <c r="L65" i="2"/>
  <c r="L66" i="2"/>
  <c r="L67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7" i="2"/>
  <c r="L88" i="2"/>
  <c r="L89" i="2"/>
  <c r="L90" i="2"/>
  <c r="L91" i="2"/>
  <c r="L92" i="2"/>
  <c r="L93" i="2"/>
  <c r="L95" i="2"/>
  <c r="L96" i="2"/>
  <c r="L97" i="2"/>
  <c r="L98" i="2"/>
  <c r="L99" i="2"/>
  <c r="L100" i="2"/>
  <c r="L101" i="2"/>
  <c r="L103" i="2"/>
  <c r="L104" i="2"/>
  <c r="L105" i="2"/>
  <c r="L106" i="2"/>
  <c r="L107" i="2"/>
  <c r="L108" i="2"/>
  <c r="L109" i="2"/>
  <c r="L111" i="2"/>
  <c r="L112" i="2"/>
  <c r="L113" i="2"/>
  <c r="L114" i="2"/>
  <c r="L115" i="2"/>
  <c r="L116" i="2"/>
  <c r="L117" i="2"/>
  <c r="L120" i="2"/>
  <c r="L121" i="2"/>
  <c r="L122" i="2"/>
  <c r="L124" i="2"/>
  <c r="L129" i="2"/>
  <c r="L135" i="2"/>
  <c r="L136" i="2"/>
  <c r="L137" i="2"/>
  <c r="L138" i="2"/>
  <c r="L139" i="2"/>
  <c r="L140" i="2"/>
  <c r="L141" i="2"/>
  <c r="L143" i="2"/>
  <c r="L144" i="2"/>
  <c r="L145" i="2"/>
  <c r="L146" i="2"/>
  <c r="L147" i="2"/>
  <c r="L148" i="2"/>
  <c r="L149" i="2"/>
  <c r="L151" i="2"/>
  <c r="L152" i="2"/>
  <c r="L153" i="2"/>
  <c r="L161" i="2"/>
  <c r="L177" i="2"/>
  <c r="L183" i="2"/>
  <c r="L184" i="2"/>
  <c r="L185" i="2"/>
  <c r="L186" i="2"/>
  <c r="L187" i="2"/>
  <c r="L188" i="2"/>
  <c r="L189" i="2"/>
  <c r="I15" i="2" l="1"/>
  <c r="K185" i="2"/>
  <c r="N71" i="2" l="1"/>
  <c r="O71" i="2" s="1"/>
  <c r="J88" i="2"/>
  <c r="J89" i="2"/>
  <c r="K91" i="2" l="1"/>
  <c r="K92" i="2"/>
  <c r="K90" i="2"/>
  <c r="K89" i="2"/>
  <c r="G15" i="2" l="1"/>
  <c r="N15" i="2" l="1"/>
  <c r="O15" i="2" s="1"/>
  <c r="M15" i="2"/>
  <c r="I182" i="2" l="1"/>
  <c r="H174" i="2"/>
  <c r="I174" i="2"/>
  <c r="H166" i="2"/>
  <c r="I166" i="2"/>
  <c r="H158" i="2"/>
  <c r="I158" i="2"/>
  <c r="H150" i="2"/>
  <c r="I150" i="2"/>
  <c r="H142" i="2"/>
  <c r="I142" i="2"/>
  <c r="H134" i="2"/>
  <c r="I134" i="2"/>
  <c r="H126" i="2"/>
  <c r="I126" i="2"/>
  <c r="H118" i="2"/>
  <c r="I118" i="2"/>
  <c r="H110" i="2"/>
  <c r="I110" i="2"/>
  <c r="H102" i="2"/>
  <c r="I102" i="2"/>
  <c r="H94" i="2"/>
  <c r="I94" i="2"/>
  <c r="H86" i="2"/>
  <c r="I86" i="2"/>
  <c r="H71" i="2"/>
  <c r="I71" i="2"/>
  <c r="H63" i="2"/>
  <c r="I63" i="2"/>
  <c r="H55" i="2"/>
  <c r="I55" i="2"/>
  <c r="H47" i="2"/>
  <c r="I47" i="2"/>
  <c r="H39" i="2"/>
  <c r="I39" i="2"/>
  <c r="H31" i="2"/>
  <c r="I31" i="2"/>
  <c r="H23" i="2"/>
  <c r="I23" i="2"/>
  <c r="H15" i="2"/>
  <c r="J15" i="2" s="1"/>
  <c r="G182" i="2"/>
  <c r="G174" i="2"/>
  <c r="N174" i="2" s="1"/>
  <c r="O174" i="2" s="1"/>
  <c r="G166" i="2"/>
  <c r="N166" i="2" s="1"/>
  <c r="G158" i="2"/>
  <c r="N158" i="2" s="1"/>
  <c r="O158" i="2" s="1"/>
  <c r="G150" i="2"/>
  <c r="G142" i="2"/>
  <c r="G134" i="2"/>
  <c r="G126" i="2"/>
  <c r="G118" i="2"/>
  <c r="G110" i="2"/>
  <c r="G102" i="2"/>
  <c r="G94" i="2"/>
  <c r="G86" i="2"/>
  <c r="G55" i="2"/>
  <c r="N55" i="2" s="1"/>
  <c r="O55" i="2" s="1"/>
  <c r="G39" i="2"/>
  <c r="G31" i="2"/>
  <c r="L31" i="2" s="1"/>
  <c r="G23" i="2"/>
  <c r="H8" i="2"/>
  <c r="I8" i="2"/>
  <c r="I9" i="2"/>
  <c r="H10" i="2"/>
  <c r="I10" i="2"/>
  <c r="H11" i="2"/>
  <c r="I11" i="2"/>
  <c r="H12" i="2"/>
  <c r="I12" i="2"/>
  <c r="H13" i="2"/>
  <c r="I13" i="2"/>
  <c r="G9" i="2"/>
  <c r="N9" i="2" s="1"/>
  <c r="O9" i="2" s="1"/>
  <c r="G10" i="2"/>
  <c r="G11" i="2"/>
  <c r="N11" i="2" s="1"/>
  <c r="O11" i="2" s="1"/>
  <c r="G12" i="2"/>
  <c r="N12" i="2" s="1"/>
  <c r="G13" i="2"/>
  <c r="N13" i="2" s="1"/>
  <c r="O13" i="2" s="1"/>
  <c r="G8" i="2"/>
  <c r="N8" i="2" s="1"/>
  <c r="O8" i="2" s="1"/>
  <c r="J145" i="2"/>
  <c r="M182" i="2" l="1"/>
  <c r="L182" i="2"/>
  <c r="N102" i="2"/>
  <c r="O102" i="2" s="1"/>
  <c r="L102" i="2"/>
  <c r="M102" i="2"/>
  <c r="L110" i="2"/>
  <c r="M110" i="2"/>
  <c r="L174" i="2"/>
  <c r="M174" i="2"/>
  <c r="N94" i="2"/>
  <c r="O94" i="2" s="1"/>
  <c r="L94" i="2"/>
  <c r="M94" i="2"/>
  <c r="M55" i="2"/>
  <c r="L55" i="2"/>
  <c r="M71" i="2"/>
  <c r="L71" i="2"/>
  <c r="G14" i="2"/>
  <c r="N14" i="2" s="1"/>
  <c r="O14" i="2" s="1"/>
  <c r="N86" i="2"/>
  <c r="O86" i="2" s="1"/>
  <c r="M86" i="2"/>
  <c r="L86" i="2"/>
  <c r="N134" i="2"/>
  <c r="O134" i="2" s="1"/>
  <c r="M134" i="2"/>
  <c r="L134" i="2"/>
  <c r="N150" i="2"/>
  <c r="O150" i="2" s="1"/>
  <c r="M150" i="2"/>
  <c r="L150" i="2"/>
  <c r="L158" i="2"/>
  <c r="M158" i="2"/>
  <c r="N118" i="2"/>
  <c r="O118" i="2" s="1"/>
  <c r="M118" i="2"/>
  <c r="L118" i="2"/>
  <c r="N63" i="2"/>
  <c r="O63" i="2" s="1"/>
  <c r="M63" i="2"/>
  <c r="L63" i="2"/>
  <c r="M13" i="2"/>
  <c r="L13" i="2"/>
  <c r="L11" i="2"/>
  <c r="M11" i="2"/>
  <c r="M8" i="2"/>
  <c r="L8" i="2"/>
  <c r="M166" i="2"/>
  <c r="N142" i="2"/>
  <c r="O142" i="2" s="1"/>
  <c r="M142" i="2"/>
  <c r="L142" i="2"/>
  <c r="N126" i="2"/>
  <c r="O126" i="2" s="1"/>
  <c r="M126" i="2"/>
  <c r="L126" i="2"/>
  <c r="M47" i="2"/>
  <c r="L47" i="2"/>
  <c r="N47" i="2"/>
  <c r="O47" i="2" s="1"/>
  <c r="M23" i="2"/>
  <c r="L23" i="2"/>
  <c r="N23" i="2"/>
  <c r="O23" i="2" s="1"/>
  <c r="M31" i="2"/>
  <c r="N31" i="2"/>
  <c r="O31" i="2" s="1"/>
  <c r="M9" i="2"/>
  <c r="L9" i="2"/>
  <c r="N39" i="2"/>
  <c r="O39" i="2" s="1"/>
  <c r="M39" i="2"/>
  <c r="L39" i="2"/>
  <c r="M10" i="2"/>
  <c r="N10" i="2"/>
  <c r="O10" i="2" s="1"/>
  <c r="L10" i="2"/>
  <c r="J12" i="2"/>
  <c r="K12" i="2"/>
  <c r="J13" i="2"/>
  <c r="K11" i="2"/>
  <c r="K13" i="2"/>
  <c r="K10" i="2"/>
  <c r="J11" i="2"/>
  <c r="J10" i="2"/>
  <c r="I14" i="2"/>
  <c r="I7" i="2" s="1"/>
  <c r="K41" i="2"/>
  <c r="J43" i="2"/>
  <c r="J45" i="2"/>
  <c r="J46" i="2"/>
  <c r="J41" i="2"/>
  <c r="M14" i="2" l="1"/>
  <c r="L14" i="2"/>
  <c r="J58" i="2"/>
  <c r="J57" i="2"/>
  <c r="J49" i="2"/>
  <c r="H9" i="2" l="1"/>
  <c r="K9" i="2" l="1"/>
  <c r="J9" i="2"/>
  <c r="J84" i="2"/>
  <c r="K175" i="2" l="1"/>
  <c r="K176" i="2"/>
  <c r="K178" i="2"/>
  <c r="K180" i="2"/>
  <c r="K181" i="2"/>
  <c r="K162" i="2"/>
  <c r="K161" i="2"/>
  <c r="J153" i="2" l="1"/>
  <c r="K149" i="2" l="1"/>
  <c r="J129" i="2" l="1"/>
  <c r="J120" i="2" l="1"/>
  <c r="K120" i="2"/>
  <c r="J73" i="2" l="1"/>
  <c r="J74" i="2"/>
  <c r="K69" i="2"/>
  <c r="K22" i="2" l="1"/>
  <c r="K84" i="2" l="1"/>
  <c r="J119" i="2"/>
  <c r="K119" i="2"/>
  <c r="K121" i="2"/>
  <c r="K122" i="2"/>
  <c r="K124" i="2"/>
  <c r="K125" i="2"/>
  <c r="J16" i="2" l="1"/>
  <c r="K189" i="2" l="1"/>
  <c r="J189" i="2"/>
  <c r="K188" i="2"/>
  <c r="J188" i="2"/>
  <c r="K186" i="2"/>
  <c r="J186" i="2"/>
  <c r="J185" i="2"/>
  <c r="K184" i="2"/>
  <c r="J184" i="2"/>
  <c r="K183" i="2"/>
  <c r="J183" i="2"/>
  <c r="J181" i="2"/>
  <c r="J180" i="2"/>
  <c r="J178" i="2"/>
  <c r="K177" i="2"/>
  <c r="J177" i="2"/>
  <c r="J176" i="2"/>
  <c r="J175" i="2"/>
  <c r="K174" i="2"/>
  <c r="J162" i="2"/>
  <c r="J161" i="2"/>
  <c r="K160" i="2"/>
  <c r="J160" i="2"/>
  <c r="J159" i="2"/>
  <c r="K157" i="2"/>
  <c r="J157" i="2"/>
  <c r="K156" i="2"/>
  <c r="J156" i="2"/>
  <c r="K154" i="2"/>
  <c r="J154" i="2"/>
  <c r="K153" i="2"/>
  <c r="K152" i="2"/>
  <c r="J152" i="2"/>
  <c r="K151" i="2"/>
  <c r="J151" i="2"/>
  <c r="K148" i="2"/>
  <c r="K146" i="2"/>
  <c r="K145" i="2"/>
  <c r="K144" i="2"/>
  <c r="J144" i="2"/>
  <c r="K143" i="2"/>
  <c r="K141" i="2"/>
  <c r="J141" i="2"/>
  <c r="K138" i="2"/>
  <c r="J138" i="2"/>
  <c r="K137" i="2"/>
  <c r="J137" i="2"/>
  <c r="K136" i="2"/>
  <c r="J136" i="2"/>
  <c r="K135" i="2"/>
  <c r="J135" i="2"/>
  <c r="K133" i="2"/>
  <c r="J133" i="2"/>
  <c r="K130" i="2"/>
  <c r="J130" i="2"/>
  <c r="K129" i="2"/>
  <c r="K128" i="2"/>
  <c r="J128" i="2"/>
  <c r="K127" i="2"/>
  <c r="J127" i="2"/>
  <c r="J125" i="2"/>
  <c r="J124" i="2"/>
  <c r="J122" i="2"/>
  <c r="J121" i="2"/>
  <c r="K117" i="2"/>
  <c r="J117" i="2"/>
  <c r="K116" i="2"/>
  <c r="J116" i="2"/>
  <c r="K114" i="2"/>
  <c r="J114" i="2"/>
  <c r="K113" i="2"/>
  <c r="J113" i="2"/>
  <c r="K112" i="2"/>
  <c r="J112" i="2"/>
  <c r="K111" i="2"/>
  <c r="J111" i="2"/>
  <c r="K109" i="2"/>
  <c r="K108" i="2"/>
  <c r="K106" i="2"/>
  <c r="J106" i="2"/>
  <c r="K105" i="2"/>
  <c r="J105" i="2"/>
  <c r="K104" i="2"/>
  <c r="K103" i="2"/>
  <c r="K101" i="2"/>
  <c r="J101" i="2"/>
  <c r="K100" i="2"/>
  <c r="J100" i="2"/>
  <c r="K98" i="2"/>
  <c r="J98" i="2"/>
  <c r="K97" i="2"/>
  <c r="J97" i="2"/>
  <c r="K93" i="2"/>
  <c r="J93" i="2"/>
  <c r="J92" i="2"/>
  <c r="K88" i="2"/>
  <c r="K87" i="2"/>
  <c r="J87" i="2"/>
  <c r="H14" i="2"/>
  <c r="G7" i="2"/>
  <c r="K85" i="2"/>
  <c r="J85" i="2"/>
  <c r="K83" i="2"/>
  <c r="J83" i="2"/>
  <c r="K82" i="2"/>
  <c r="J82" i="2"/>
  <c r="K81" i="2"/>
  <c r="K80" i="2"/>
  <c r="I79" i="2"/>
  <c r="H79" i="2"/>
  <c r="G79" i="2"/>
  <c r="K78" i="2"/>
  <c r="K77" i="2"/>
  <c r="J77" i="2"/>
  <c r="K75" i="2"/>
  <c r="J75" i="2"/>
  <c r="K74" i="2"/>
  <c r="K73" i="2"/>
  <c r="K72" i="2"/>
  <c r="J72" i="2"/>
  <c r="K70" i="2"/>
  <c r="J70" i="2"/>
  <c r="K67" i="2"/>
  <c r="J66" i="2"/>
  <c r="K65" i="2"/>
  <c r="J65" i="2"/>
  <c r="K64" i="2"/>
  <c r="J64" i="2"/>
  <c r="K62" i="2"/>
  <c r="J62" i="2"/>
  <c r="K61" i="2"/>
  <c r="K59" i="2"/>
  <c r="K58" i="2"/>
  <c r="K57" i="2"/>
  <c r="K56" i="2"/>
  <c r="J56" i="2"/>
  <c r="K54" i="2"/>
  <c r="K53" i="2"/>
  <c r="K51" i="2"/>
  <c r="K50" i="2"/>
  <c r="J50" i="2"/>
  <c r="K49" i="2"/>
  <c r="K48" i="2"/>
  <c r="J48" i="2"/>
  <c r="K46" i="2"/>
  <c r="K45" i="2"/>
  <c r="K43" i="2"/>
  <c r="K42" i="2"/>
  <c r="J42" i="2"/>
  <c r="K40" i="2"/>
  <c r="K38" i="2"/>
  <c r="J38" i="2"/>
  <c r="K37" i="2"/>
  <c r="J37" i="2"/>
  <c r="K35" i="2"/>
  <c r="J35" i="2"/>
  <c r="K34" i="2"/>
  <c r="J34" i="2"/>
  <c r="J33" i="2"/>
  <c r="K32" i="2"/>
  <c r="J32" i="2"/>
  <c r="K30" i="2"/>
  <c r="J30" i="2"/>
  <c r="L30" i="2" s="1"/>
  <c r="K29" i="2"/>
  <c r="J29" i="2"/>
  <c r="K27" i="2"/>
  <c r="J27" i="2"/>
  <c r="K26" i="2"/>
  <c r="J26" i="2"/>
  <c r="K25" i="2"/>
  <c r="J25" i="2"/>
  <c r="K24" i="2"/>
  <c r="J24" i="2"/>
  <c r="J22" i="2"/>
  <c r="K21" i="2"/>
  <c r="J21" i="2"/>
  <c r="K19" i="2"/>
  <c r="J19" i="2"/>
  <c r="K18" i="2"/>
  <c r="K17" i="2"/>
  <c r="J17" i="2"/>
  <c r="K16" i="2"/>
  <c r="L7" i="2" l="1"/>
  <c r="M7" i="2"/>
  <c r="N7" i="2"/>
  <c r="O7" i="2" s="1"/>
  <c r="J14" i="2"/>
  <c r="K14" i="2"/>
  <c r="H7" i="2"/>
  <c r="K39" i="2"/>
  <c r="J71" i="2"/>
  <c r="K86" i="2"/>
  <c r="J166" i="2"/>
  <c r="J86" i="2"/>
  <c r="K79" i="2"/>
  <c r="J79" i="2"/>
  <c r="J23" i="2"/>
  <c r="K142" i="2"/>
  <c r="K182" i="2"/>
  <c r="J158" i="2"/>
  <c r="J150" i="2"/>
  <c r="J134" i="2"/>
  <c r="K118" i="2"/>
  <c r="K110" i="2"/>
  <c r="J55" i="2"/>
  <c r="J31" i="2"/>
  <c r="K23" i="2"/>
  <c r="K31" i="2"/>
  <c r="K71" i="2"/>
  <c r="K126" i="2"/>
  <c r="K166" i="2"/>
  <c r="J174" i="2"/>
  <c r="J47" i="2"/>
  <c r="J118" i="2"/>
  <c r="K8" i="2"/>
  <c r="J39" i="2"/>
  <c r="J102" i="2"/>
  <c r="K134" i="2"/>
  <c r="K102" i="2"/>
  <c r="J126" i="2"/>
  <c r="J142" i="2"/>
  <c r="J63" i="2"/>
  <c r="J94" i="2"/>
  <c r="K15" i="2"/>
  <c r="K47" i="2"/>
  <c r="K94" i="2"/>
  <c r="K150" i="2"/>
  <c r="K158" i="2"/>
  <c r="J182" i="2"/>
  <c r="J8" i="2"/>
  <c r="K55" i="2"/>
  <c r="K63" i="2"/>
  <c r="K7" i="2" l="1"/>
  <c r="J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48" authorId="0" shapeId="0" xr:uid="{DF06D5F5-4A75-4266-BC69-0E315659F373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отчете нет показателей</t>
        </r>
      </text>
    </comment>
  </commentList>
</comments>
</file>

<file path=xl/sharedStrings.xml><?xml version="1.0" encoding="utf-8"?>
<sst xmlns="http://schemas.openxmlformats.org/spreadsheetml/2006/main" count="422" uniqueCount="186">
  <si>
    <t>№ п/п</t>
  </si>
  <si>
    <t xml:space="preserve">Наименование муниципальной программы </t>
  </si>
  <si>
    <t>Источники финансирования</t>
  </si>
  <si>
    <t>Ответственные исполнители              (Ф.И.О. телефон)</t>
  </si>
  <si>
    <t>Отклонение от комплексного  плана
 (тыс. руб.)</t>
  </si>
  <si>
    <t>всего:</t>
  </si>
  <si>
    <t>ФБ</t>
  </si>
  <si>
    <t>БАО</t>
  </si>
  <si>
    <t>МБ</t>
  </si>
  <si>
    <t>средства по Соглашениям по передаче полномочий</t>
  </si>
  <si>
    <t>средства поселений*</t>
  </si>
  <si>
    <t>ИИ</t>
  </si>
  <si>
    <t>"Образование 21 века"</t>
  </si>
  <si>
    <t xml:space="preserve">Директор департамента образования 
Кривуля А.Н.
25-01-65
</t>
  </si>
  <si>
    <t>«Культурное пространство»</t>
  </si>
  <si>
    <t>«Цифровое развитие»</t>
  </si>
  <si>
    <t>Начальник УИТиАР
Гимазетдинов И.М.
25-01-77</t>
  </si>
  <si>
    <t xml:space="preserve">"Развитие физической культуры и спорта" </t>
  </si>
  <si>
    <t>"Развитие агропромышленного комплекса"</t>
  </si>
  <si>
    <t>Начальник отдела по сельскому хозяйству
Березецкая Ю.Н.
25-02-42</t>
  </si>
  <si>
    <t>"Устойчивое развитие коренных малочисленных народов Севера"</t>
  </si>
  <si>
    <t>Председатель комитета по делам народов Севера, охраны окружающей среды и водных ресурсов,
Воронова О.Ю.
 25-02-29</t>
  </si>
  <si>
    <t>"Обеспечение доступным и комфортным жильем"</t>
  </si>
  <si>
    <t xml:space="preserve">Заместитель директора департамента имущественных отношений, 
Иванова Е.В.
25-67-55
</t>
  </si>
  <si>
    <t>Директор департамента строительства и жилищно-коммунального комплекса-заместитель Главы Нефтеюганского района
Кошаков В.С. 
25-02-00</t>
  </si>
  <si>
    <t>Председатель  комитета гражданской защиты населения Нефтеюганского района, 
Сычёв А.М. 
25-01-62</t>
  </si>
  <si>
    <t>«Экологическая безопасность»</t>
  </si>
  <si>
    <t>"Развитие гражданского общества"</t>
  </si>
  <si>
    <t>Начальник управления по связям с общественностью
Сиротина Е.Ф.
25-68-15</t>
  </si>
  <si>
    <t>«Развитие транспортной системы»</t>
  </si>
  <si>
    <t>Начальник отдела по транспорту и дорогам,
Гончарова Л.Г.
25-01-86</t>
  </si>
  <si>
    <t>«Управление муниципальным имуществом»</t>
  </si>
  <si>
    <t>Заместитель директора департамента имущественных отношений,
 Большакова О.Н.
25-01-66</t>
  </si>
  <si>
    <t>"Управление муниципальными финансами"</t>
  </si>
  <si>
    <t>«Улучшение условий и охраны труда, содействие занятости населения»</t>
  </si>
  <si>
    <t>Начальник отдела социально-трудовых отношений,
Рошка И.В.
238014</t>
  </si>
  <si>
    <t>Начальник отдела социально-трудовых отношений,
Рошка И.В.
23-80-15</t>
  </si>
  <si>
    <t>«Совершенствование муниципального управления»</t>
  </si>
  <si>
    <t>«Профилактика экстремизма, гармонизация межэтнических и межкультурных отношений»</t>
  </si>
  <si>
    <t>Начальник управления по связям с 
общественностью,
Сиротина Е.Ф.
25-68-15</t>
  </si>
  <si>
    <t>«Укрепление общественного здоровья»</t>
  </si>
  <si>
    <t>«Развитие туризма»</t>
  </si>
  <si>
    <t xml:space="preserve">Директор департамента экономического развития администрации 
Нефтеюгаского района,
Катышева Ю.Р.
25-01-79
</t>
  </si>
  <si>
    <t xml:space="preserve">Начальник отдела планирования, анализа и отчетности
Николаева О.В.
22-32-79 </t>
  </si>
  <si>
    <t>Заместитель главы района, 
Ченцова М.А.
25-01-67</t>
  </si>
  <si>
    <t>Утвержденный (уточненный  план)
 на 2025 год</t>
  </si>
  <si>
    <t>«Жилищно-коммунальный комплекс»</t>
  </si>
  <si>
    <t>«Безопасность жизнедеятельности м профилактика правонарушений»</t>
  </si>
  <si>
    <t>«Развитие экономического потенциала»</t>
  </si>
  <si>
    <t>Всего муниципальных программ - 21</t>
  </si>
  <si>
    <t>«Пространственное развитие и формирование комфортной городской среды»</t>
  </si>
  <si>
    <t>План</t>
  </si>
  <si>
    <t>Факт</t>
  </si>
  <si>
    <t>Абсолютное отклонение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</si>
  <si>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</si>
  <si>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Доля детей в возрасте от 5 до 18 лет, охваченных дополнительным образованием</t>
  </si>
  <si>
    <t>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</t>
  </si>
  <si>
    <t>Доля детей в возрасте от 5 до 18 лет, обучающихся по дополнительным общеразвивающим программам за счет социального сертификата на получение муниципальной услуги в социальной сфере</t>
  </si>
  <si>
    <t>Наименование муниципальной программы</t>
  </si>
  <si>
    <t>Количество показателей</t>
  </si>
  <si>
    <t>Наименование недостигнутых показателей</t>
  </si>
  <si>
    <t>Примечание</t>
  </si>
  <si>
    <t xml:space="preserve">Анализ показателей муниципальных программ Нефтеюганского района </t>
  </si>
  <si>
    <t>Доля автомобильных дорог общего пользования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значения, (%)</t>
  </si>
  <si>
    <t xml:space="preserve"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дорог, км </t>
  </si>
  <si>
    <t>Количество жителей Нефтеюганского района, охваченных мероприятиям, проводимыми социально ориентированными некоммерческими организациями</t>
  </si>
  <si>
    <t>Доля реализованных инициативных проектов в Нефтеюганском районе</t>
  </si>
  <si>
    <t>Количество форм непосредственного осуществления населением местного самоуправления и участия населенияв осуществлении местного самоуправления и случаев их применения в Нефтеюганском районе</t>
  </si>
  <si>
    <t>Процент населения, удовлетворенного информационной открытостью органов местного самоуправления Нефтеюганского района</t>
  </si>
  <si>
    <t>Доля граждан, занимающихся добровольческой (волонтерской) деятельностью</t>
  </si>
  <si>
    <t>Завершено строительство и реконструкция (модернизация) объектов коммунального комплекса, предусмотренных региональными программами, муниципальными программами. (шт.)</t>
  </si>
  <si>
    <t>Доля замены ветхих инженерных сетей теплоснабжения, водоснабжения, водоотведения от общей протяженности ветхих сетей теплоснабжения, водоснабжения, водоотведения. (%)</t>
  </si>
  <si>
    <t>Гарантированное предоставление жилищно-коммунальных услуг населению (%)</t>
  </si>
  <si>
    <t>Удельный расход тепловой энергии на снабжение органов местного смоуправления и муниципальных учреждений (в расчете 1 кв. метр общей площади Гкал/кв.м)</t>
  </si>
  <si>
    <t>Удельный расход тепловой энергии в многоквартирных домах (в расчете на 1 кв. метр общей площади Гкал/кв.м)</t>
  </si>
  <si>
    <t>Удельный расход холодной воды в многоквартирных домах (в расчете на 1 кв. метр общей площади м3/чел)</t>
  </si>
  <si>
    <t>Удельный расход горячей воды в многоквартирных домах
(в расчете на 1 кв. метр общей площади м3/чел)</t>
  </si>
  <si>
    <t xml:space="preserve">Доля площади жилищного фонда, обеспеченного всеми видами благоустройства (инженерные сети), в общей площади жилого фонда Нефтеюганского района </t>
  </si>
  <si>
    <t>Показатели будут достигнуты к концу года
Риски недостижения на текущую дату отсутствуют.</t>
  </si>
  <si>
    <t>Показатели будут достигны к концу года
Риски недостижения на текущую дату отсутствуют.</t>
  </si>
  <si>
    <t>Численность туристов</t>
  </si>
  <si>
    <t xml:space="preserve">Численность туристов, размещенных в коллективных средствах размещения </t>
  </si>
  <si>
    <t>Показатели будет достигнуты к концу года.
Риски недостижения на текущую дату отсутствуют.</t>
  </si>
  <si>
    <t>Число посещений культурных мероприятий, тыс.ед.</t>
  </si>
  <si>
    <t>Количество созданных (реконструированных) и отремонтированных объектов организаций кульутры, (нарастающим итогом), ед.</t>
  </si>
  <si>
    <t xml:space="preserve">Количество обращений к цифровым ресурсам культуры, (ежегодно), ед. </t>
  </si>
  <si>
    <t>Количество архивных дел особоценных и наиболее востребованных, включая аудио и видео, переведенных в электронный вид, хранящихся в архиве Нефтеюганского района, (ежегодно), ед.</t>
  </si>
  <si>
    <t>Производство продукции сельского хозяйства, млн. рублей</t>
  </si>
  <si>
    <t>-</t>
  </si>
  <si>
    <t>Риски недостижения на отчётную дату отсутствуют. Показатель будет расчитан в конце года.</t>
  </si>
  <si>
    <t>Риски недостижения на отчётную дату отсутствуют.Показатель будет расчитан в конце года.</t>
  </si>
  <si>
    <t>Количество семей улучшивших жилищные условия</t>
  </si>
  <si>
    <t>Директор департамента финансов:
Кофанова О.А.
250145</t>
  </si>
  <si>
    <t>Доля граждан, положительно оценивающих состояние межнациональных отношений в Нефтеюганском районе, в общем количестве граждан</t>
  </si>
  <si>
    <t>Численность участников мероприятий, направленных на этнокультурное развитие народов России, проживающих в Нефтеюганском районе</t>
  </si>
  <si>
    <t xml:space="preserve">Количество участников мероприятий, направленных на укрепление общероссийского гражданского единства в Нефтеюганском районе </t>
  </si>
  <si>
    <t>Доступность дошкольного образования для детей в возрасте от 1,5 до 3 лет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</si>
  <si>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</si>
  <si>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 xml:space="preserve">Доля граждан из числа коренных малочисленных народов Севера, удовлетворенных качеством реализуемых мероприятий, направленных на поддержку экономического и социального развития коренных малочисленных народов Севера, в общем количестве опрошенных лиц, относящихся к коренным малочисленным народам Севера </t>
  </si>
  <si>
    <t>Количество участников мероприятий, направленных на этнокультурное развитие коренных малочисленных народов Севера</t>
  </si>
  <si>
    <t>Риски недостижения на отчётную дату отсутствуют.
Показатель будет расчитан в конце года.</t>
  </si>
  <si>
    <t>Председатель комитета ФКиС 
Андреевский Д.А.,
29-00-49</t>
  </si>
  <si>
    <t>Председатель комитета по культуре
Титова Т.В. 
25-01-07</t>
  </si>
  <si>
    <t>Доля реализованных в образовательных учреждениях, учреждениях культуры и спорта, мероприятий, направленных на формирование у населения Нефтеюганского района мотивации по ведению здорового образа жизни, мотивированию к занятиям физкультурой и спортом</t>
  </si>
  <si>
    <t>Доля размещённых в СМИ информационных материалов по мотивации к ведению здорового образа жизни, отказу от вредных привычек, мотивированию к занятиям физкультурой и спортом</t>
  </si>
  <si>
    <t>Доля проведенных ежеквартальных оперативных профилактических рейдов по местам концентрации несовершеннолетних</t>
  </si>
  <si>
    <t xml:space="preserve">Количество чрезвычайных ситуаций на территории Нефтеюганского района </t>
  </si>
  <si>
    <t>Снижение количества зарегистрированных пожаров на территории Нефтеюганского района  (по отношению к плановому значению показателя 2019 года)</t>
  </si>
  <si>
    <t>Снижение количества происшествий на водных объектах (по отношению к плановому значению показателя 2019 года)</t>
  </si>
  <si>
    <t>Уровень преступности (число зарегистрированных преступлений на 100 тыс. человек населения)</t>
  </si>
  <si>
    <t>Уровень преступности на улицах и в общественных местах (число зарегистрированных преступлений на 100 тыс. человек населения)</t>
  </si>
  <si>
    <t>Доля ликвидированных вновь выявленных несанкционированных свалок</t>
  </si>
  <si>
    <t>Доля поселений Нефтеюганского района, на территории которых проведены работы по озеленению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</si>
  <si>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 (к базовому году (2020 год - базовое значение), %</t>
  </si>
  <si>
    <t>Численность занятых в сфере малого и среднего предпринимательства, включая индивидуальных предпринимателей и самозанятых, тыс.чел.</t>
  </si>
  <si>
    <t xml:space="preserve">Количество пострадавших с тяжелым, смертельным исходом и в групповых случаях на 1 тысячу работающих, чел.   </t>
  </si>
  <si>
    <t>Федральный бюджет</t>
  </si>
  <si>
    <t>Бюджет автономного округа</t>
  </si>
  <si>
    <t>Местный бюджет</t>
  </si>
  <si>
    <t>Межбюджетные трансферты поселениям Нефтеюганского района</t>
  </si>
  <si>
    <t>Средства поселений</t>
  </si>
  <si>
    <t>Иные источники</t>
  </si>
  <si>
    <t>Объем налоговых расходов Нефтеюганского района</t>
  </si>
  <si>
    <t>Значение показателя рассчитывается в конце года по результатам статистической отчетности.</t>
  </si>
  <si>
    <t>Доля детей и молодежи в возрасте от 7 до 35 лет, у которых выявлены выдающиеся способности и таланты</t>
  </si>
  <si>
    <t>Доля обучающихся 6-11 классов, охваченных комплексом профориентационных мероприятий в рамках Единой модели профориентации</t>
  </si>
  <si>
    <t>Плановое значение за 2 квартал достигнуто ( план 0,20).  Риски недостижения на отчетную дату отсутствуют</t>
  </si>
  <si>
    <t>Общая площадь жилых помещений, приходящайся в среднем на 1 жителя</t>
  </si>
  <si>
    <t>Количество граждан, переселенных из непригодного для проживания жилищного фонда</t>
  </si>
  <si>
    <t>Количество учстников мероприятий, направленных на социальную и культурную адаптацию иностранных граждан в Нефтеюганском районе</t>
  </si>
  <si>
    <t>Объем жилищного строительства</t>
  </si>
  <si>
    <t>Количество благоустроенных общественных территорий района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</si>
  <si>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 с внешними партнерами</t>
  </si>
  <si>
    <t xml:space="preserve">% исполнения согласно утвержденному
(уточненному плану)
 на 2025 год </t>
  </si>
  <si>
    <t xml:space="preserve">Отклонение от утвержденного/уточненного плана 
на 2025 год </t>
  </si>
  <si>
    <t>Ожидаемое исполнение за 12 месяцев 2025 года</t>
  </si>
  <si>
    <t>Ожидаемое исполнение 
12 месяцев 2025 года (%)</t>
  </si>
  <si>
    <t>9
гр.6/гр.4*100</t>
  </si>
  <si>
    <t>10
гр.6 – гр.4</t>
  </si>
  <si>
    <t>11</t>
  </si>
  <si>
    <t>12
гр.11/гр.4*100</t>
  </si>
  <si>
    <t>% исполнения к плану согласно комплексного плана</t>
  </si>
  <si>
    <t>7
= гр.6 - гр.5</t>
  </si>
  <si>
    <t>8
= гр.6/гр.5*100</t>
  </si>
  <si>
    <t>Ожидаемое исполнение за 2025 год</t>
  </si>
  <si>
    <t>Единицы измерения</t>
  </si>
  <si>
    <t>9
(гр.7 – гр.6)</t>
  </si>
  <si>
    <t>%</t>
  </si>
  <si>
    <t>Плановое значение за 3  квартал достигнуто (план 15)
Риски недостижения на текущую дату отсутствуют.</t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</si>
  <si>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обороне».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</si>
  <si>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</si>
  <si>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 xml:space="preserve">Доля граждан, систематически занимающегося физической культурой и спортом </t>
  </si>
  <si>
    <t xml:space="preserve">Доля обучающихся, систематически занимающихся физической культурой и спортом, в общей численности обучающихся. </t>
  </si>
  <si>
    <t>Кассовое исполнение
на 30.09.2025</t>
  </si>
  <si>
    <t>План 
согласно комплексного плана 
на 30.09.2025</t>
  </si>
  <si>
    <t>на 30.09.2025 года</t>
  </si>
  <si>
    <t>Сводная информация по реализации муниципальных программ Нефтеюганского района на «30» сентября 2025 года</t>
  </si>
  <si>
    <t xml:space="preserve">Обеспеченность приютами для животных </t>
  </si>
  <si>
    <t>млн. рублей</t>
  </si>
  <si>
    <t>тыс.семей</t>
  </si>
  <si>
    <t>кв.м.на чел.</t>
  </si>
  <si>
    <t>тыс.чел.</t>
  </si>
  <si>
    <t xml:space="preserve">Доля проведенных мероприятий по дератизации территорий </t>
  </si>
  <si>
    <t>м3/чел</t>
  </si>
  <si>
    <t>Гкал/кв.м</t>
  </si>
  <si>
    <t>шт.</t>
  </si>
  <si>
    <t>на "30" сентября 2025 года</t>
  </si>
  <si>
    <t xml:space="preserve">Уровень регистрируемой безработицы (на конец года), </t>
  </si>
  <si>
    <t>чел.</t>
  </si>
  <si>
    <t>Доля предоставленного субъектам малого и среднего предпринимательства, социально ориентированным некоммерческим организациям и физическим лицам, не являющимся индивидуальными предпринимателями и применяющим специальный режим «Налог на профессиональный доход», муниципального недвижимого имущества, свободного от прав третьих лиц, включенного в перечни, формируемые Департаментом имущественных отношений Нефтеюганского района</t>
  </si>
  <si>
    <t>Показатель достигнут</t>
  </si>
  <si>
    <t xml:space="preserve">
Риски недостижения на отчётную дату отсутствуют.</t>
  </si>
  <si>
    <t>Плановые значения показателя за 3 квартала (17) - достигнуто. Риски недостижения показателя к концу года отсутствуют</t>
  </si>
  <si>
    <t>Плановое значение показателя за 3 квартал (план 0) перевыполнено.
Риски недостижения на отчётную дату отсутствуют.</t>
  </si>
  <si>
    <t>Плановое значение показателя за 3 квартал не установлено Показатели будут достигнуты к концу года
Риски недостижения на текущую дату отсутствуют.</t>
  </si>
  <si>
    <t>Показатель НЕ ДОСТИГНУТ (на водных объектах зарегистрировано одно происшествие с гибелью людей в июне 2025 и в авгуте 2025)</t>
  </si>
  <si>
    <t>Предложения по корректировке отсутствуют (отсутсвуют данные ведомственной статистики ОМВД  России по Нефтеюганскому району)</t>
  </si>
  <si>
    <t>Предложения по корректировке отсутствуют</t>
  </si>
  <si>
    <t>Количество рекультевированных полигонов для складирования бытовых и промышленных отходов</t>
  </si>
  <si>
    <t xml:space="preserve">Риски недостижения на отчётную дату отсутствуют. </t>
  </si>
  <si>
    <t>Планове значение показателя перевыполнено.</t>
  </si>
  <si>
    <t>Плановое значение за 3 квартал достигнуто (план 12)
Риски недостижения на текущую дату отсутствуют.</t>
  </si>
  <si>
    <t xml:space="preserve">Показатель за 3 квартал перевыпонен </t>
  </si>
  <si>
    <t>Показатели будут достигнуты к концу года.
Риски недостижения на текущую дату отсутствуют.</t>
  </si>
  <si>
    <t xml:space="preserve">Плановое значение за 3 квартал НЕ ДОСТИГНУТО (план 30). 
Отклонение от плана возникло в связи с корректировкой времени проведения мероприятий по профориентации в соответсвии с рекомендациями Министерства Просвещения (на 4 квартал).  На конец года показатель будет исполнен. </t>
  </si>
  <si>
    <t>Плановое значение за 3 квартал НЕ достигнуто                                 (план  85).
Отклонение от плана на 01.10.2025 в связи с началом образовательного процесса по дополнительному образованию детей с октября (план - сентябрь). Риски недостижения отсутствуют. На конец года показатель будет исполнен.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</si>
</sst>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#,##0.00\ _₽"/>
    <numFmt numFmtId="166" formatCode="_-* #,##0.00_р_._-;\-* #,##0.00_р_._-;_-* &quot;-&quot;??_р_._-;_-@_-"/>
    <numFmt numFmtId="167" formatCode="0.0"/>
    <numFmt numFmtId="168" formatCode="_-* #,##0.00000\ _₽_-;\-* #,##0.00000\ _₽_-;_-* &quot;-&quot;?\ _₽_-;_-@_-"/>
    <numFmt numFmtId="169" formatCode="#,##0.0\ _₽"/>
    <numFmt numFmtId="170" formatCode="_-* #,##0.000000\ _₽_-;\-* #,##0.000000\ _₽_-;_-* &quot;-&quot;??\ _₽_-;_-@_-"/>
    <numFmt numFmtId="171" formatCode="_-* #,##0.00\ _₽_-;\-* #,##0.00\ _₽_-;_-* &quot;-&quot;?????\ _₽_-;_-@_-"/>
    <numFmt numFmtId="172" formatCode="_-* #,##0.0\ _₽_-;\-* #,##0.0\ _₽_-;_-* &quot;-&quot;??\ _₽_-;_-@_-"/>
    <numFmt numFmtId="173" formatCode="_-* #,##0.000_р_._-;\-* #,##0.000_р_._-;_-* &quot;-&quot;???_р_._-;_-@_-"/>
    <numFmt numFmtId="174" formatCode="_-* #,##0\ _₽_-;\-* #,##0\ _₽_-;_-* &quot;-&quot;??\ _₽_-;_-@_-"/>
    <numFmt numFmtId="175" formatCode="_-* #,##0.0\ _₽_-;\-* #,##0.0\ _₽_-;_-* &quot;-&quot;??????\ _₽_-;_-@_-"/>
    <numFmt numFmtId="176" formatCode="_-* #,##0.0000\ _₽_-;\-* #,##0.0000\ _₽_-;_-* &quot;-&quot;??\ _₽_-;_-@_-"/>
    <numFmt numFmtId="177" formatCode="_-* #,##0.00000_р_._-;\-* #,##0.00000_р_._-;_-* &quot;-&quot;??_р_._-;_-@_-"/>
    <numFmt numFmtId="178" formatCode="0.000"/>
    <numFmt numFmtId="179" formatCode="_-* #,##0.0\ _₽_-;\-* #,##0.0\ _₽_-;_-* &quot;-&quot;?\ _₽_-;_-@_-"/>
    <numFmt numFmtId="180" formatCode="0.0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32"/>
      <name val="Calibri"/>
      <family val="2"/>
      <scheme val="minor"/>
    </font>
    <font>
      <sz val="55"/>
      <color rgb="FFFF0000"/>
      <name val="Calibri"/>
      <family val="2"/>
      <scheme val="minor"/>
    </font>
    <font>
      <sz val="55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48"/>
      <name val="Times New Roman"/>
      <family val="1"/>
      <charset val="204"/>
    </font>
    <font>
      <sz val="5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50"/>
      <name val="Times New Roman"/>
      <family val="1"/>
      <charset val="204"/>
    </font>
    <font>
      <b/>
      <sz val="55"/>
      <name val="Times New Roman"/>
      <family val="1"/>
      <charset val="204"/>
    </font>
    <font>
      <sz val="42"/>
      <color rgb="FFFF0000"/>
      <name val="Calibri"/>
      <family val="2"/>
      <scheme val="minor"/>
    </font>
    <font>
      <sz val="42"/>
      <color rgb="FFFF0000"/>
      <name val="Calibri"/>
      <family val="2"/>
      <charset val="204"/>
      <scheme val="minor"/>
    </font>
    <font>
      <sz val="42"/>
      <name val="Calibri"/>
      <family val="2"/>
      <scheme val="minor"/>
    </font>
    <font>
      <sz val="42"/>
      <name val="Calibri"/>
      <family val="2"/>
      <charset val="204"/>
      <scheme val="minor"/>
    </font>
    <font>
      <sz val="4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60"/>
      <name val="Calibri"/>
      <family val="2"/>
      <scheme val="minor"/>
    </font>
    <font>
      <sz val="11"/>
      <color indexed="8"/>
      <name val="Calibri"/>
      <family val="2"/>
    </font>
    <font>
      <sz val="34"/>
      <color rgb="FFFF0000"/>
      <name val="Calibri"/>
      <family val="2"/>
      <scheme val="minor"/>
    </font>
    <font>
      <b/>
      <sz val="32"/>
      <name val="Times New Roman"/>
      <family val="1"/>
      <charset val="204"/>
    </font>
    <font>
      <sz val="3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56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theme="0" tint="-0.14999847407452621"/>
      <name val="Times New Roman"/>
      <family val="1"/>
      <charset val="204"/>
    </font>
    <font>
      <sz val="55"/>
      <color theme="1"/>
      <name val="Times New Roman"/>
      <family val="1"/>
      <charset val="204"/>
    </font>
    <font>
      <sz val="12"/>
      <name val="Calibri"/>
      <family val="2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6" tint="0.59999389629810485"/>
      <name val="Times New Roman"/>
      <family val="1"/>
      <charset val="204"/>
    </font>
    <font>
      <sz val="12"/>
      <color theme="2" tint="-9.9978637043366805E-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B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164" fontId="6" fillId="0" borderId="0" applyFont="0" applyFill="0" applyBorder="0" applyAlignment="0" applyProtection="0"/>
    <xf numFmtId="0" fontId="5" fillId="0" borderId="0"/>
    <xf numFmtId="0" fontId="15" fillId="0" borderId="0"/>
    <xf numFmtId="166" fontId="15" fillId="0" borderId="0" applyFont="0" applyFill="0" applyBorder="0" applyAlignment="0" applyProtection="0"/>
    <xf numFmtId="0" fontId="5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3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9" fontId="33" fillId="0" borderId="0"/>
    <xf numFmtId="9" fontId="33" fillId="0" borderId="0"/>
    <xf numFmtId="9" fontId="33" fillId="0" borderId="0"/>
    <xf numFmtId="9" fontId="33" fillId="0" borderId="0"/>
    <xf numFmtId="43" fontId="34" fillId="0" borderId="0"/>
    <xf numFmtId="166" fontId="33" fillId="0" borderId="0"/>
    <xf numFmtId="166" fontId="33" fillId="0" borderId="0"/>
    <xf numFmtId="43" fontId="34" fillId="0" borderId="0"/>
    <xf numFmtId="43" fontId="34" fillId="0" borderId="0"/>
    <xf numFmtId="166" fontId="33" fillId="0" borderId="0"/>
    <xf numFmtId="166" fontId="33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34" fillId="0" borderId="0" applyFont="0" applyFill="0" applyBorder="0" applyAlignment="0" applyProtection="0"/>
  </cellStyleXfs>
  <cellXfs count="352">
    <xf numFmtId="0" fontId="0" fillId="0" borderId="0" xfId="0"/>
    <xf numFmtId="0" fontId="7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164" fontId="10" fillId="0" borderId="0" xfId="1" applyFont="1"/>
    <xf numFmtId="165" fontId="10" fillId="0" borderId="0" xfId="0" applyNumberFormat="1" applyFont="1"/>
    <xf numFmtId="0" fontId="10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/>
    <xf numFmtId="0" fontId="18" fillId="0" borderId="0" xfId="2" applyFont="1"/>
    <xf numFmtId="0" fontId="19" fillId="0" borderId="0" xfId="2" applyFont="1"/>
    <xf numFmtId="0" fontId="11" fillId="0" borderId="12" xfId="2" applyFont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20" fillId="0" borderId="0" xfId="2" applyFont="1"/>
    <xf numFmtId="0" fontId="21" fillId="0" borderId="0" xfId="2" applyFont="1"/>
    <xf numFmtId="0" fontId="8" fillId="0" borderId="0" xfId="2" applyFont="1"/>
    <xf numFmtId="0" fontId="23" fillId="0" borderId="0" xfId="2" applyFont="1"/>
    <xf numFmtId="0" fontId="8" fillId="0" borderId="0" xfId="0" applyFont="1"/>
    <xf numFmtId="4" fontId="24" fillId="0" borderId="0" xfId="0" applyNumberFormat="1" applyFont="1"/>
    <xf numFmtId="171" fontId="8" fillId="0" borderId="0" xfId="0" applyNumberFormat="1" applyFont="1"/>
    <xf numFmtId="0" fontId="26" fillId="0" borderId="0" xfId="0" applyFont="1"/>
    <xf numFmtId="0" fontId="11" fillId="2" borderId="2" xfId="2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165" fontId="11" fillId="2" borderId="2" xfId="2" applyNumberFormat="1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textRotation="90" wrapText="1"/>
    </xf>
    <xf numFmtId="172" fontId="17" fillId="7" borderId="12" xfId="4" applyNumberFormat="1" applyFont="1" applyFill="1" applyBorder="1" applyAlignment="1">
      <alignment horizontal="right" vertical="center" wrapText="1"/>
    </xf>
    <xf numFmtId="172" fontId="17" fillId="7" borderId="12" xfId="1" applyNumberFormat="1" applyFont="1" applyFill="1" applyBorder="1" applyAlignment="1">
      <alignment horizontal="right" vertical="center" wrapText="1"/>
    </xf>
    <xf numFmtId="169" fontId="17" fillId="7" borderId="12" xfId="4" applyNumberFormat="1" applyFont="1" applyFill="1" applyBorder="1" applyAlignment="1">
      <alignment horizontal="right" vertical="center" wrapText="1"/>
    </xf>
    <xf numFmtId="167" fontId="17" fillId="7" borderId="13" xfId="2" applyNumberFormat="1" applyFont="1" applyFill="1" applyBorder="1" applyAlignment="1">
      <alignment vertical="center"/>
    </xf>
    <xf numFmtId="16" fontId="28" fillId="6" borderId="12" xfId="2" applyNumberFormat="1" applyFont="1" applyFill="1" applyBorder="1" applyAlignment="1">
      <alignment horizontal="center" vertical="center" textRotation="90" wrapText="1"/>
    </xf>
    <xf numFmtId="172" fontId="11" fillId="5" borderId="12" xfId="4" applyNumberFormat="1" applyFont="1" applyFill="1" applyBorder="1" applyAlignment="1">
      <alignment horizontal="right" vertical="center" wrapText="1"/>
    </xf>
    <xf numFmtId="172" fontId="11" fillId="5" borderId="12" xfId="1" applyNumberFormat="1" applyFont="1" applyFill="1" applyBorder="1" applyAlignment="1">
      <alignment horizontal="right" vertical="center" wrapText="1"/>
    </xf>
    <xf numFmtId="165" fontId="11" fillId="5" borderId="12" xfId="2" applyNumberFormat="1" applyFont="1" applyFill="1" applyBorder="1" applyAlignment="1">
      <alignment horizontal="right" vertical="center" wrapText="1"/>
    </xf>
    <xf numFmtId="167" fontId="11" fillId="5" borderId="13" xfId="2" applyNumberFormat="1" applyFont="1" applyFill="1" applyBorder="1" applyAlignment="1">
      <alignment vertical="center"/>
    </xf>
    <xf numFmtId="169" fontId="11" fillId="5" borderId="12" xfId="2" applyNumberFormat="1" applyFont="1" applyFill="1" applyBorder="1" applyAlignment="1">
      <alignment horizontal="right" vertical="center" wrapText="1"/>
    </xf>
    <xf numFmtId="16" fontId="28" fillId="6" borderId="12" xfId="5" applyNumberFormat="1" applyFont="1" applyFill="1" applyBorder="1" applyAlignment="1">
      <alignment horizontal="center" vertical="center" textRotation="90" wrapText="1"/>
    </xf>
    <xf numFmtId="172" fontId="11" fillId="5" borderId="12" xfId="6" applyNumberFormat="1" applyFont="1" applyFill="1" applyBorder="1" applyAlignment="1">
      <alignment horizontal="center" vertical="center" wrapText="1"/>
    </xf>
    <xf numFmtId="0" fontId="28" fillId="6" borderId="12" xfId="5" applyFont="1" applyFill="1" applyBorder="1" applyAlignment="1">
      <alignment horizontal="center" vertical="center" textRotation="90" wrapText="1"/>
    </xf>
    <xf numFmtId="164" fontId="11" fillId="0" borderId="12" xfId="6" applyNumberFormat="1" applyFont="1" applyFill="1" applyBorder="1" applyAlignment="1">
      <alignment horizontal="center" vertical="center" wrapText="1"/>
    </xf>
    <xf numFmtId="169" fontId="17" fillId="7" borderId="12" xfId="1" applyNumberFormat="1" applyFont="1" applyFill="1" applyBorder="1" applyAlignment="1">
      <alignment horizontal="right" vertical="center" wrapText="1"/>
    </xf>
    <xf numFmtId="169" fontId="11" fillId="5" borderId="12" xfId="1" applyNumberFormat="1" applyFont="1" applyFill="1" applyBorder="1" applyAlignment="1">
      <alignment horizontal="right" vertical="center" wrapText="1"/>
    </xf>
    <xf numFmtId="170" fontId="11" fillId="0" borderId="12" xfId="7" applyNumberFormat="1" applyFont="1" applyFill="1" applyBorder="1" applyAlignment="1">
      <alignment horizontal="right" vertical="center" wrapText="1"/>
    </xf>
    <xf numFmtId="170" fontId="11" fillId="6" borderId="12" xfId="1" applyNumberFormat="1" applyFont="1" applyFill="1" applyBorder="1" applyAlignment="1">
      <alignment horizontal="right" vertical="center" wrapText="1"/>
    </xf>
    <xf numFmtId="164" fontId="11" fillId="0" borderId="12" xfId="6" applyNumberFormat="1" applyFont="1" applyFill="1" applyBorder="1" applyAlignment="1">
      <alignment horizontal="right" vertical="center" wrapText="1"/>
    </xf>
    <xf numFmtId="164" fontId="11" fillId="5" borderId="12" xfId="12" applyNumberFormat="1" applyFont="1" applyFill="1" applyBorder="1" applyAlignment="1">
      <alignment horizontal="right" vertical="center" wrapText="1"/>
    </xf>
    <xf numFmtId="164" fontId="11" fillId="5" borderId="12" xfId="1" applyNumberFormat="1" applyFont="1" applyFill="1" applyBorder="1" applyAlignment="1">
      <alignment horizontal="right" vertical="center" wrapText="1"/>
    </xf>
    <xf numFmtId="164" fontId="11" fillId="0" borderId="12" xfId="4" applyNumberFormat="1" applyFont="1" applyFill="1" applyBorder="1" applyAlignment="1">
      <alignment vertical="center" wrapText="1"/>
    </xf>
    <xf numFmtId="170" fontId="11" fillId="6" borderId="12" xfId="7" applyNumberFormat="1" applyFont="1" applyFill="1" applyBorder="1" applyAlignment="1">
      <alignment horizontal="right" vertical="center" wrapText="1"/>
    </xf>
    <xf numFmtId="172" fontId="11" fillId="0" borderId="12" xfId="6" applyNumberFormat="1" applyFont="1" applyFill="1" applyBorder="1" applyAlignment="1">
      <alignment horizontal="center" vertical="center" wrapText="1"/>
    </xf>
    <xf numFmtId="172" fontId="11" fillId="6" borderId="12" xfId="7" applyNumberFormat="1" applyFont="1" applyFill="1" applyBorder="1" applyAlignment="1">
      <alignment horizontal="right" vertical="center" wrapText="1"/>
    </xf>
    <xf numFmtId="164" fontId="11" fillId="5" borderId="12" xfId="9" applyNumberFormat="1" applyFont="1" applyFill="1" applyBorder="1" applyAlignment="1">
      <alignment horizontal="right" vertical="center" wrapText="1"/>
    </xf>
    <xf numFmtId="164" fontId="11" fillId="5" borderId="12" xfId="4" applyNumberFormat="1" applyFont="1" applyFill="1" applyBorder="1" applyAlignment="1">
      <alignment horizontal="right" vertical="center" wrapText="1"/>
    </xf>
    <xf numFmtId="170" fontId="11" fillId="6" borderId="12" xfId="4" applyNumberFormat="1" applyFont="1" applyFill="1" applyBorder="1" applyAlignment="1">
      <alignment horizontal="right" vertical="center" wrapText="1"/>
    </xf>
    <xf numFmtId="169" fontId="11" fillId="5" borderId="12" xfId="4" applyNumberFormat="1" applyFont="1" applyFill="1" applyBorder="1" applyAlignment="1">
      <alignment horizontal="right" vertical="center" wrapText="1"/>
    </xf>
    <xf numFmtId="172" fontId="11" fillId="0" borderId="12" xfId="4" applyNumberFormat="1" applyFont="1" applyFill="1" applyBorder="1" applyAlignment="1">
      <alignment vertical="center" wrapText="1"/>
    </xf>
    <xf numFmtId="174" fontId="11" fillId="5" borderId="12" xfId="4" applyNumberFormat="1" applyFont="1" applyFill="1" applyBorder="1" applyAlignment="1">
      <alignment horizontal="right" vertical="center" wrapText="1"/>
    </xf>
    <xf numFmtId="172" fontId="11" fillId="5" borderId="12" xfId="13" applyNumberFormat="1" applyFont="1" applyFill="1" applyBorder="1" applyAlignment="1">
      <alignment horizontal="right" vertical="center" wrapText="1"/>
    </xf>
    <xf numFmtId="170" fontId="11" fillId="0" borderId="12" xfId="4" applyNumberFormat="1" applyFont="1" applyFill="1" applyBorder="1" applyAlignment="1">
      <alignment horizontal="right" vertical="center" wrapText="1"/>
    </xf>
    <xf numFmtId="164" fontId="11" fillId="5" borderId="12" xfId="6" applyNumberFormat="1" applyFont="1" applyFill="1" applyBorder="1" applyAlignment="1">
      <alignment horizontal="center" vertical="center" wrapText="1"/>
    </xf>
    <xf numFmtId="170" fontId="11" fillId="5" borderId="12" xfId="1" applyNumberFormat="1" applyFont="1" applyFill="1" applyBorder="1" applyAlignment="1">
      <alignment horizontal="right" vertical="center" wrapText="1"/>
    </xf>
    <xf numFmtId="164" fontId="11" fillId="5" borderId="12" xfId="4" applyNumberFormat="1" applyFont="1" applyFill="1" applyBorder="1" applyAlignment="1">
      <alignment vertical="center" wrapText="1"/>
    </xf>
    <xf numFmtId="164" fontId="17" fillId="7" borderId="12" xfId="4" applyNumberFormat="1" applyFont="1" applyFill="1" applyBorder="1" applyAlignment="1">
      <alignment vertical="center" wrapText="1"/>
    </xf>
    <xf numFmtId="170" fontId="11" fillId="5" borderId="12" xfId="7" applyNumberFormat="1" applyFont="1" applyFill="1" applyBorder="1" applyAlignment="1">
      <alignment horizontal="right" vertical="center" wrapText="1"/>
    </xf>
    <xf numFmtId="172" fontId="11" fillId="5" borderId="12" xfId="16" applyNumberFormat="1" applyFont="1" applyFill="1" applyBorder="1" applyAlignment="1">
      <alignment horizontal="right" vertical="center" wrapText="1"/>
    </xf>
    <xf numFmtId="164" fontId="11" fillId="5" borderId="12" xfId="2" applyNumberFormat="1" applyFont="1" applyFill="1" applyBorder="1" applyAlignment="1">
      <alignment horizontal="right" vertical="center" wrapText="1"/>
    </xf>
    <xf numFmtId="172" fontId="11" fillId="6" borderId="12" xfId="1" applyNumberFormat="1" applyFont="1" applyFill="1" applyBorder="1" applyAlignment="1">
      <alignment horizontal="right" vertical="center" wrapText="1"/>
    </xf>
    <xf numFmtId="0" fontId="30" fillId="0" borderId="0" xfId="0" applyFont="1" applyBorder="1" applyAlignment="1">
      <alignment horizontal="left" vertical="center" wrapText="1"/>
    </xf>
    <xf numFmtId="0" fontId="31" fillId="5" borderId="0" xfId="2" applyFont="1" applyFill="1" applyBorder="1" applyAlignment="1">
      <alignment horizontal="left" vertical="center" wrapText="1"/>
    </xf>
    <xf numFmtId="172" fontId="11" fillId="5" borderId="12" xfId="4" applyNumberFormat="1" applyFont="1" applyFill="1" applyBorder="1" applyAlignment="1">
      <alignment vertical="center" wrapText="1"/>
    </xf>
    <xf numFmtId="172" fontId="11" fillId="0" borderId="12" xfId="1" applyNumberFormat="1" applyFont="1" applyFill="1" applyBorder="1" applyAlignment="1">
      <alignment horizontal="right" vertical="center" wrapText="1"/>
    </xf>
    <xf numFmtId="170" fontId="11" fillId="0" borderId="12" xfId="4" applyNumberFormat="1" applyFont="1" applyBorder="1" applyAlignment="1">
      <alignment horizontal="right" vertical="center" wrapText="1"/>
    </xf>
    <xf numFmtId="164" fontId="11" fillId="0" borderId="12" xfId="4" applyNumberFormat="1" applyFont="1" applyBorder="1" applyAlignment="1">
      <alignment vertical="center" wrapText="1"/>
    </xf>
    <xf numFmtId="167" fontId="11" fillId="5" borderId="13" xfId="2" applyNumberFormat="1" applyFont="1" applyFill="1" applyBorder="1" applyAlignment="1">
      <alignment horizontal="right" vertical="center"/>
    </xf>
    <xf numFmtId="170" fontId="11" fillId="5" borderId="12" xfId="4" applyNumberFormat="1" applyFont="1" applyFill="1" applyBorder="1" applyAlignment="1">
      <alignment horizontal="right" vertical="center" wrapText="1"/>
    </xf>
    <xf numFmtId="175" fontId="11" fillId="7" borderId="12" xfId="4" applyNumberFormat="1" applyFont="1" applyFill="1" applyBorder="1" applyAlignment="1">
      <alignment horizontal="right" vertical="center" wrapText="1"/>
    </xf>
    <xf numFmtId="172" fontId="17" fillId="4" borderId="12" xfId="4" applyNumberFormat="1" applyFont="1" applyFill="1" applyBorder="1" applyAlignment="1">
      <alignment horizontal="right" vertical="center" wrapText="1"/>
    </xf>
    <xf numFmtId="169" fontId="17" fillId="4" borderId="12" xfId="4" applyNumberFormat="1" applyFont="1" applyFill="1" applyBorder="1" applyAlignment="1">
      <alignment horizontal="right" vertical="center" wrapText="1"/>
    </xf>
    <xf numFmtId="167" fontId="17" fillId="4" borderId="13" xfId="2" applyNumberFormat="1" applyFont="1" applyFill="1" applyBorder="1" applyAlignment="1">
      <alignment vertical="center"/>
    </xf>
    <xf numFmtId="172" fontId="11" fillId="3" borderId="12" xfId="2" applyNumberFormat="1" applyFont="1" applyFill="1" applyBorder="1" applyAlignment="1">
      <alignment horizontal="right" vertical="center" wrapText="1"/>
    </xf>
    <xf numFmtId="169" fontId="11" fillId="3" borderId="12" xfId="2" applyNumberFormat="1" applyFont="1" applyFill="1" applyBorder="1" applyAlignment="1">
      <alignment horizontal="right" vertical="center" wrapText="1"/>
    </xf>
    <xf numFmtId="167" fontId="17" fillId="3" borderId="13" xfId="2" applyNumberFormat="1" applyFont="1" applyFill="1" applyBorder="1" applyAlignment="1">
      <alignment vertical="center"/>
    </xf>
    <xf numFmtId="169" fontId="17" fillId="7" borderId="12" xfId="7" applyNumberFormat="1" applyFont="1" applyFill="1" applyBorder="1" applyAlignment="1">
      <alignment horizontal="right" vertical="center" wrapText="1"/>
    </xf>
    <xf numFmtId="169" fontId="11" fillId="6" borderId="12" xfId="7" applyNumberFormat="1" applyFont="1" applyFill="1" applyBorder="1" applyAlignment="1">
      <alignment horizontal="right" vertical="center" wrapText="1"/>
    </xf>
    <xf numFmtId="168" fontId="11" fillId="7" borderId="12" xfId="13" applyNumberFormat="1" applyFont="1" applyFill="1" applyBorder="1" applyAlignment="1">
      <alignment horizontal="right" vertical="center" wrapText="1"/>
    </xf>
    <xf numFmtId="172" fontId="11" fillId="6" borderId="12" xfId="4" applyNumberFormat="1" applyFont="1" applyFill="1" applyBorder="1" applyAlignment="1">
      <alignment vertical="center" wrapText="1"/>
    </xf>
    <xf numFmtId="176" fontId="11" fillId="5" borderId="12" xfId="4" applyNumberFormat="1" applyFont="1" applyFill="1" applyBorder="1" applyAlignment="1">
      <alignment horizontal="right" vertical="center" wrapText="1"/>
    </xf>
    <xf numFmtId="168" fontId="11" fillId="7" borderId="12" xfId="4" applyNumberFormat="1" applyFont="1" applyFill="1" applyBorder="1" applyAlignment="1">
      <alignment horizontal="right" vertical="center" wrapText="1"/>
    </xf>
    <xf numFmtId="172" fontId="11" fillId="5" borderId="12" xfId="7" applyNumberFormat="1" applyFont="1" applyFill="1" applyBorder="1" applyAlignment="1">
      <alignment horizontal="right" vertical="center" wrapText="1"/>
    </xf>
    <xf numFmtId="172" fontId="11" fillId="5" borderId="12" xfId="2" applyNumberFormat="1" applyFont="1" applyFill="1" applyBorder="1" applyAlignment="1">
      <alignment horizontal="right" vertical="center" wrapText="1"/>
    </xf>
    <xf numFmtId="172" fontId="11" fillId="0" borderId="12" xfId="4" applyNumberFormat="1" applyFont="1" applyFill="1" applyBorder="1" applyAlignment="1">
      <alignment horizontal="right" vertical="center" wrapText="1"/>
    </xf>
    <xf numFmtId="167" fontId="11" fillId="0" borderId="13" xfId="2" applyNumberFormat="1" applyFont="1" applyFill="1" applyBorder="1" applyAlignment="1">
      <alignment vertical="center"/>
    </xf>
    <xf numFmtId="167" fontId="11" fillId="0" borderId="13" xfId="2" applyNumberFormat="1" applyFont="1" applyFill="1" applyBorder="1" applyAlignment="1">
      <alignment horizontal="right" vertical="center"/>
    </xf>
    <xf numFmtId="0" fontId="27" fillId="0" borderId="12" xfId="2" applyFont="1" applyFill="1" applyBorder="1" applyAlignment="1">
      <alignment horizontal="center" vertical="center" wrapText="1"/>
    </xf>
    <xf numFmtId="16" fontId="28" fillId="6" borderId="12" xfId="2" applyNumberFormat="1" applyFont="1" applyFill="1" applyBorder="1" applyAlignment="1">
      <alignment horizontal="center" vertical="center" wrapText="1"/>
    </xf>
    <xf numFmtId="16" fontId="28" fillId="6" borderId="12" xfId="5" applyNumberFormat="1" applyFont="1" applyFill="1" applyBorder="1" applyAlignment="1">
      <alignment horizontal="center" vertical="center" wrapText="1"/>
    </xf>
    <xf numFmtId="0" fontId="28" fillId="6" borderId="12" xfId="5" applyFont="1" applyFill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left" vertical="center" wrapText="1"/>
    </xf>
    <xf numFmtId="172" fontId="11" fillId="5" borderId="12" xfId="12" applyNumberFormat="1" applyFont="1" applyFill="1" applyBorder="1" applyAlignment="1">
      <alignment horizontal="right" vertical="center" wrapText="1"/>
    </xf>
    <xf numFmtId="172" fontId="11" fillId="0" borderId="12" xfId="6" applyNumberFormat="1" applyFont="1" applyFill="1" applyBorder="1" applyAlignment="1">
      <alignment horizontal="right" vertical="center" wrapText="1"/>
    </xf>
    <xf numFmtId="2" fontId="11" fillId="6" borderId="12" xfId="7" applyNumberFormat="1" applyFont="1" applyFill="1" applyBorder="1" applyAlignment="1">
      <alignment horizontal="right" vertical="center" wrapText="1"/>
    </xf>
    <xf numFmtId="2" fontId="11" fillId="6" borderId="12" xfId="1" applyNumberFormat="1" applyFont="1" applyFill="1" applyBorder="1" applyAlignment="1">
      <alignment horizontal="right" vertical="center" wrapText="1"/>
    </xf>
    <xf numFmtId="170" fontId="11" fillId="0" borderId="12" xfId="1" applyNumberFormat="1" applyFont="1" applyFill="1" applyBorder="1" applyAlignment="1">
      <alignment horizontal="right" vertical="center" wrapText="1"/>
    </xf>
    <xf numFmtId="16" fontId="28" fillId="0" borderId="12" xfId="2" applyNumberFormat="1" applyFont="1" applyFill="1" applyBorder="1" applyAlignment="1">
      <alignment horizontal="center" vertical="center" wrapText="1"/>
    </xf>
    <xf numFmtId="16" fontId="28" fillId="0" borderId="12" xfId="5" applyNumberFormat="1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5" borderId="12" xfId="2" applyFont="1" applyFill="1" applyBorder="1" applyAlignment="1">
      <alignment horizontal="left" vertical="center" wrapText="1"/>
    </xf>
    <xf numFmtId="172" fontId="11" fillId="0" borderId="12" xfId="8" applyNumberFormat="1" applyFont="1" applyFill="1" applyBorder="1" applyAlignment="1">
      <alignment horizontal="right" vertical="center" wrapText="1"/>
    </xf>
    <xf numFmtId="179" fontId="11" fillId="7" borderId="12" xfId="13" applyNumberFormat="1" applyFont="1" applyFill="1" applyBorder="1" applyAlignment="1">
      <alignment horizontal="right" vertical="center" wrapText="1"/>
    </xf>
    <xf numFmtId="172" fontId="11" fillId="0" borderId="12" xfId="1" applyNumberFormat="1" applyFont="1" applyFill="1" applyBorder="1" applyAlignment="1">
      <alignment horizontal="right" vertical="center" wrapText="1" indent="12"/>
    </xf>
    <xf numFmtId="172" fontId="11" fillId="0" borderId="12" xfId="16" applyNumberFormat="1" applyFont="1" applyFill="1" applyBorder="1" applyAlignment="1">
      <alignment horizontal="right" vertical="center" wrapText="1"/>
    </xf>
    <xf numFmtId="164" fontId="11" fillId="0" borderId="12" xfId="2" applyNumberFormat="1" applyFont="1" applyFill="1" applyBorder="1" applyAlignment="1">
      <alignment horizontal="right" vertical="center" wrapText="1"/>
    </xf>
    <xf numFmtId="164" fontId="11" fillId="0" borderId="12" xfId="4" applyNumberFormat="1" applyFont="1" applyFill="1" applyBorder="1" applyAlignment="1">
      <alignment horizontal="right" vertical="center" wrapText="1"/>
    </xf>
    <xf numFmtId="164" fontId="11" fillId="0" borderId="12" xfId="1" applyNumberFormat="1" applyFont="1" applyFill="1" applyBorder="1" applyAlignment="1">
      <alignment horizontal="right" vertical="center" wrapText="1"/>
    </xf>
    <xf numFmtId="0" fontId="16" fillId="2" borderId="4" xfId="3" applyFont="1" applyFill="1" applyBorder="1" applyAlignment="1">
      <alignment horizontal="center" vertical="center"/>
    </xf>
    <xf numFmtId="167" fontId="17" fillId="4" borderId="12" xfId="2" applyNumberFormat="1" applyFont="1" applyFill="1" applyBorder="1" applyAlignment="1">
      <alignment vertical="center"/>
    </xf>
    <xf numFmtId="0" fontId="41" fillId="2" borderId="12" xfId="96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164" fontId="17" fillId="4" borderId="12" xfId="2" applyNumberFormat="1" applyFont="1" applyFill="1" applyBorder="1" applyAlignment="1">
      <alignment vertical="center"/>
    </xf>
    <xf numFmtId="179" fontId="17" fillId="4" borderId="12" xfId="2" applyNumberFormat="1" applyFont="1" applyFill="1" applyBorder="1" applyAlignment="1">
      <alignment vertical="center"/>
    </xf>
    <xf numFmtId="167" fontId="17" fillId="0" borderId="12" xfId="2" applyNumberFormat="1" applyFont="1" applyFill="1" applyBorder="1" applyAlignment="1">
      <alignment vertical="center"/>
    </xf>
    <xf numFmtId="164" fontId="17" fillId="0" borderId="12" xfId="2" applyNumberFormat="1" applyFont="1" applyFill="1" applyBorder="1" applyAlignment="1">
      <alignment vertical="center"/>
    </xf>
    <xf numFmtId="179" fontId="17" fillId="0" borderId="12" xfId="2" applyNumberFormat="1" applyFont="1" applyFill="1" applyBorder="1" applyAlignment="1">
      <alignment vertical="center"/>
    </xf>
    <xf numFmtId="172" fontId="11" fillId="5" borderId="12" xfId="6" applyNumberFormat="1" applyFont="1" applyFill="1" applyBorder="1" applyAlignment="1">
      <alignment vertical="center" wrapText="1"/>
    </xf>
    <xf numFmtId="0" fontId="42" fillId="0" borderId="12" xfId="0" applyFont="1" applyFill="1" applyBorder="1" applyAlignment="1">
      <alignment horizontal="center" vertical="center" wrapText="1"/>
    </xf>
    <xf numFmtId="49" fontId="42" fillId="0" borderId="12" xfId="0" applyNumberFormat="1" applyFont="1" applyBorder="1" applyAlignment="1">
      <alignment horizontal="left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/>
    </xf>
    <xf numFmtId="177" fontId="37" fillId="0" borderId="12" xfId="45" applyNumberFormat="1" applyFont="1" applyFill="1" applyBorder="1" applyAlignment="1">
      <alignment vertical="center" wrapText="1"/>
    </xf>
    <xf numFmtId="177" fontId="37" fillId="0" borderId="12" xfId="45" applyNumberFormat="1" applyFont="1" applyFill="1" applyBorder="1" applyAlignment="1">
      <alignment horizontal="left" vertical="center" wrapText="1"/>
    </xf>
    <xf numFmtId="0" fontId="31" fillId="0" borderId="12" xfId="2" applyFont="1" applyFill="1" applyBorder="1" applyAlignment="1">
      <alignment horizontal="left" vertical="center" wrapText="1"/>
    </xf>
    <xf numFmtId="0" fontId="43" fillId="0" borderId="12" xfId="0" applyFont="1" applyFill="1" applyBorder="1" applyAlignment="1">
      <alignment horizontal="left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167" fontId="17" fillId="0" borderId="12" xfId="2" applyNumberFormat="1" applyFont="1" applyFill="1" applyBorder="1" applyAlignment="1">
      <alignment horizontal="right" vertical="center"/>
    </xf>
    <xf numFmtId="164" fontId="17" fillId="0" borderId="12" xfId="2" applyNumberFormat="1" applyFont="1" applyFill="1" applyBorder="1" applyAlignment="1">
      <alignment horizontal="right" vertical="center"/>
    </xf>
    <xf numFmtId="179" fontId="17" fillId="0" borderId="12" xfId="2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horizontal="left" vertical="center" wrapText="1"/>
    </xf>
    <xf numFmtId="172" fontId="11" fillId="0" borderId="12" xfId="10" applyNumberFormat="1" applyFont="1" applyFill="1" applyBorder="1" applyAlignment="1">
      <alignment horizontal="right" vertical="center" wrapText="1"/>
    </xf>
    <xf numFmtId="167" fontId="11" fillId="0" borderId="12" xfId="2" applyNumberFormat="1" applyFont="1" applyFill="1" applyBorder="1" applyAlignment="1">
      <alignment vertical="center"/>
    </xf>
    <xf numFmtId="164" fontId="11" fillId="0" borderId="12" xfId="2" applyNumberFormat="1" applyFont="1" applyFill="1" applyBorder="1" applyAlignment="1">
      <alignment vertical="center"/>
    </xf>
    <xf numFmtId="179" fontId="11" fillId="0" borderId="12" xfId="2" applyNumberFormat="1" applyFont="1" applyFill="1" applyBorder="1" applyAlignment="1">
      <alignment vertical="center"/>
    </xf>
    <xf numFmtId="172" fontId="17" fillId="9" borderId="12" xfId="4" applyNumberFormat="1" applyFont="1" applyFill="1" applyBorder="1" applyAlignment="1">
      <alignment horizontal="right" vertical="center" wrapText="1"/>
    </xf>
    <xf numFmtId="172" fontId="11" fillId="5" borderId="12" xfId="4" applyNumberFormat="1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31" fillId="0" borderId="9" xfId="2" applyFont="1" applyFill="1" applyBorder="1" applyAlignment="1">
      <alignment horizontal="center" vertical="center" wrapText="1"/>
    </xf>
    <xf numFmtId="0" fontId="31" fillId="0" borderId="9" xfId="2" applyFont="1" applyFill="1" applyBorder="1" applyAlignment="1">
      <alignment horizontal="left" vertical="center" wrapText="1"/>
    </xf>
    <xf numFmtId="0" fontId="31" fillId="0" borderId="12" xfId="2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180" fontId="31" fillId="0" borderId="12" xfId="0" applyNumberFormat="1" applyFont="1" applyFill="1" applyBorder="1" applyAlignment="1">
      <alignment horizontal="center" vertical="center" wrapText="1"/>
    </xf>
    <xf numFmtId="1" fontId="31" fillId="0" borderId="12" xfId="0" applyNumberFormat="1" applyFont="1" applyFill="1" applyBorder="1" applyAlignment="1">
      <alignment horizontal="center" vertical="center" wrapText="1"/>
    </xf>
    <xf numFmtId="49" fontId="31" fillId="0" borderId="12" xfId="0" applyNumberFormat="1" applyFont="1" applyFill="1" applyBorder="1" applyAlignment="1">
      <alignment horizontal="left" vertical="center" wrapText="1"/>
    </xf>
    <xf numFmtId="0" fontId="31" fillId="0" borderId="12" xfId="17" applyFont="1" applyFill="1" applyBorder="1" applyAlignment="1">
      <alignment horizontal="left" vertical="center" wrapText="1"/>
    </xf>
    <xf numFmtId="0" fontId="31" fillId="0" borderId="12" xfId="17" applyFont="1" applyFill="1" applyBorder="1" applyAlignment="1">
      <alignment horizontal="center" vertical="center" wrapText="1"/>
    </xf>
    <xf numFmtId="0" fontId="31" fillId="0" borderId="12" xfId="49" applyFont="1" applyFill="1" applyBorder="1" applyAlignment="1">
      <alignment vertical="center" wrapText="1"/>
    </xf>
    <xf numFmtId="0" fontId="31" fillId="0" borderId="12" xfId="49" applyFont="1" applyFill="1" applyBorder="1" applyAlignment="1">
      <alignment horizontal="center" vertical="center" wrapText="1"/>
    </xf>
    <xf numFmtId="0" fontId="31" fillId="0" borderId="2" xfId="49" applyFont="1" applyFill="1" applyBorder="1" applyAlignment="1">
      <alignment vertical="center" wrapText="1"/>
    </xf>
    <xf numFmtId="0" fontId="31" fillId="0" borderId="2" xfId="49" applyFont="1" applyFill="1" applyBorder="1" applyAlignment="1">
      <alignment horizontal="center" vertical="center"/>
    </xf>
    <xf numFmtId="0" fontId="31" fillId="0" borderId="12" xfId="49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center" vertical="center" wrapText="1"/>
    </xf>
    <xf numFmtId="178" fontId="31" fillId="0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12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vertical="center" wrapText="1"/>
    </xf>
    <xf numFmtId="0" fontId="31" fillId="0" borderId="12" xfId="100" applyFont="1" applyBorder="1" applyAlignment="1">
      <alignment horizontal="center" vertical="center" wrapText="1"/>
    </xf>
    <xf numFmtId="0" fontId="31" fillId="0" borderId="12" xfId="2" applyFont="1" applyFill="1" applyBorder="1" applyAlignment="1">
      <alignment vertical="center" wrapText="1"/>
    </xf>
    <xf numFmtId="0" fontId="31" fillId="0" borderId="12" xfId="101" applyFont="1" applyBorder="1" applyAlignment="1">
      <alignment horizontal="center" vertical="center" wrapText="1"/>
    </xf>
    <xf numFmtId="0" fontId="49" fillId="0" borderId="6" xfId="0" applyFont="1" applyFill="1" applyBorder="1" applyAlignment="1">
      <alignment vertical="center" wrapText="1"/>
    </xf>
    <xf numFmtId="0" fontId="49" fillId="0" borderId="9" xfId="0" applyFont="1" applyFill="1" applyBorder="1" applyAlignment="1">
      <alignment vertical="center" wrapText="1"/>
    </xf>
    <xf numFmtId="0" fontId="49" fillId="0" borderId="12" xfId="17" applyFont="1" applyFill="1" applyBorder="1" applyAlignment="1">
      <alignment horizontal="left" vertical="center" wrapText="1"/>
    </xf>
    <xf numFmtId="0" fontId="49" fillId="0" borderId="12" xfId="17" applyFont="1" applyFill="1" applyBorder="1" applyAlignment="1">
      <alignment horizontal="center" vertical="center" wrapText="1"/>
    </xf>
    <xf numFmtId="0" fontId="49" fillId="0" borderId="12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left" vertical="center" wrapText="1"/>
    </xf>
    <xf numFmtId="0" fontId="50" fillId="0" borderId="12" xfId="49" applyFont="1" applyFill="1" applyBorder="1" applyAlignment="1">
      <alignment horizontal="left" vertical="center" wrapText="1"/>
    </xf>
    <xf numFmtId="0" fontId="50" fillId="0" borderId="12" xfId="49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0" xfId="0" applyFont="1" applyFill="1" applyBorder="1" applyAlignment="1">
      <alignment horizontal="left" vertical="center" wrapText="1"/>
    </xf>
    <xf numFmtId="49" fontId="50" fillId="0" borderId="12" xfId="0" applyNumberFormat="1" applyFont="1" applyBorder="1" applyAlignment="1">
      <alignment horizontal="left" vertical="center" wrapText="1"/>
    </xf>
    <xf numFmtId="0" fontId="31" fillId="0" borderId="9" xfId="2" applyFont="1" applyFill="1" applyBorder="1" applyAlignment="1">
      <alignment horizontal="center" vertical="center" wrapText="1"/>
    </xf>
    <xf numFmtId="0" fontId="31" fillId="0" borderId="12" xfId="2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 vertical="center" wrapText="1"/>
    </xf>
    <xf numFmtId="0" fontId="50" fillId="0" borderId="12" xfId="2" applyFont="1" applyFill="1" applyBorder="1" applyAlignment="1">
      <alignment horizontal="left" vertical="center" wrapText="1"/>
    </xf>
    <xf numFmtId="0" fontId="50" fillId="0" borderId="12" xfId="2" applyFont="1" applyFill="1" applyBorder="1" applyAlignment="1">
      <alignment horizontal="center" vertical="center" wrapText="1"/>
    </xf>
    <xf numFmtId="0" fontId="50" fillId="5" borderId="12" xfId="2" applyFont="1" applyFill="1" applyBorder="1" applyAlignment="1">
      <alignment horizontal="left" vertical="center" wrapText="1"/>
    </xf>
    <xf numFmtId="0" fontId="46" fillId="0" borderId="12" xfId="49" applyFont="1" applyFill="1" applyBorder="1" applyAlignment="1">
      <alignment horizontal="center" vertical="center"/>
    </xf>
    <xf numFmtId="0" fontId="47" fillId="0" borderId="12" xfId="49" applyFont="1" applyFill="1" applyBorder="1" applyAlignment="1">
      <alignment horizontal="center" vertical="center"/>
    </xf>
    <xf numFmtId="172" fontId="45" fillId="0" borderId="12" xfId="12" applyNumberFormat="1" applyFont="1" applyFill="1" applyBorder="1" applyAlignment="1">
      <alignment horizontal="right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173" fontId="11" fillId="0" borderId="2" xfId="3" applyNumberFormat="1" applyFont="1" applyFill="1" applyBorder="1" applyAlignment="1">
      <alignment horizontal="center" vertical="center" wrapText="1"/>
    </xf>
    <xf numFmtId="173" fontId="11" fillId="0" borderId="6" xfId="3" applyNumberFormat="1" applyFont="1" applyFill="1" applyBorder="1" applyAlignment="1">
      <alignment horizontal="center" vertical="center" wrapText="1"/>
    </xf>
    <xf numFmtId="173" fontId="11" fillId="0" borderId="9" xfId="3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2" xfId="14" applyFont="1" applyFill="1" applyBorder="1" applyAlignment="1">
      <alignment horizontal="center" vertical="center" wrapText="1"/>
    </xf>
    <xf numFmtId="0" fontId="11" fillId="0" borderId="6" xfId="14" applyFont="1" applyFill="1" applyBorder="1" applyAlignment="1">
      <alignment horizontal="center" vertical="center" wrapText="1"/>
    </xf>
    <xf numFmtId="0" fontId="11" fillId="0" borderId="9" xfId="14" applyFont="1" applyFill="1" applyBorder="1" applyAlignment="1">
      <alignment horizontal="center" vertical="center" wrapText="1"/>
    </xf>
    <xf numFmtId="168" fontId="11" fillId="0" borderId="2" xfId="3" applyNumberFormat="1" applyFont="1" applyFill="1" applyBorder="1" applyAlignment="1">
      <alignment horizontal="center" vertical="center" wrapText="1"/>
    </xf>
    <xf numFmtId="168" fontId="11" fillId="0" borderId="6" xfId="3" applyNumberFormat="1" applyFont="1" applyFill="1" applyBorder="1" applyAlignment="1">
      <alignment horizontal="center" vertical="center" wrapText="1"/>
    </xf>
    <xf numFmtId="168" fontId="11" fillId="0" borderId="9" xfId="3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1" fillId="5" borderId="6" xfId="2" applyFont="1" applyFill="1" applyBorder="1" applyAlignment="1">
      <alignment horizontal="center" vertical="center" wrapText="1"/>
    </xf>
    <xf numFmtId="0" fontId="11" fillId="5" borderId="9" xfId="2" applyFont="1" applyFill="1" applyBorder="1" applyAlignment="1">
      <alignment horizontal="center" vertical="center" wrapText="1"/>
    </xf>
    <xf numFmtId="0" fontId="11" fillId="5" borderId="2" xfId="5" applyFont="1" applyFill="1" applyBorder="1" applyAlignment="1">
      <alignment horizontal="center" vertical="center" wrapText="1"/>
    </xf>
    <xf numFmtId="0" fontId="11" fillId="5" borderId="6" xfId="5" applyFont="1" applyFill="1" applyBorder="1" applyAlignment="1">
      <alignment horizontal="center" vertical="center" wrapText="1"/>
    </xf>
    <xf numFmtId="0" fontId="11" fillId="5" borderId="9" xfId="5" applyFont="1" applyFill="1" applyBorder="1" applyAlignment="1">
      <alignment horizontal="center" vertical="center" wrapText="1"/>
    </xf>
    <xf numFmtId="173" fontId="11" fillId="5" borderId="2" xfId="3" applyNumberFormat="1" applyFont="1" applyFill="1" applyBorder="1" applyAlignment="1">
      <alignment horizontal="center" vertical="center" wrapText="1"/>
    </xf>
    <xf numFmtId="173" fontId="11" fillId="5" borderId="6" xfId="3" applyNumberFormat="1" applyFont="1" applyFill="1" applyBorder="1" applyAlignment="1">
      <alignment horizontal="center" vertical="center" wrapText="1"/>
    </xf>
    <xf numFmtId="173" fontId="11" fillId="5" borderId="9" xfId="3" applyNumberFormat="1" applyFont="1" applyFill="1" applyBorder="1" applyAlignment="1">
      <alignment horizontal="center" vertical="center" wrapText="1"/>
    </xf>
    <xf numFmtId="0" fontId="11" fillId="0" borderId="2" xfId="11" applyFont="1" applyFill="1" applyBorder="1" applyAlignment="1">
      <alignment horizontal="center" vertical="center" wrapText="1"/>
    </xf>
    <xf numFmtId="0" fontId="11" fillId="0" borderId="6" xfId="11" applyFont="1" applyFill="1" applyBorder="1" applyAlignment="1">
      <alignment horizontal="center" vertical="center" wrapText="1"/>
    </xf>
    <xf numFmtId="0" fontId="11" fillId="0" borderId="9" xfId="1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/>
    </xf>
    <xf numFmtId="0" fontId="22" fillId="0" borderId="6" xfId="2" applyFont="1" applyFill="1" applyBorder="1" applyAlignment="1">
      <alignment horizontal="center" vertical="center"/>
    </xf>
    <xf numFmtId="0" fontId="22" fillId="0" borderId="9" xfId="2" applyFont="1" applyFill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22" fillId="0" borderId="6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center" vertical="center" wrapText="1"/>
    </xf>
    <xf numFmtId="0" fontId="17" fillId="0" borderId="8" xfId="2" applyFont="1" applyFill="1" applyBorder="1" applyAlignment="1">
      <alignment horizontal="center" vertical="center" wrapText="1"/>
    </xf>
    <xf numFmtId="0" fontId="17" fillId="0" borderId="10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 wrapText="1"/>
    </xf>
    <xf numFmtId="0" fontId="17" fillId="0" borderId="1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12" xfId="2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31" fillId="0" borderId="2" xfId="2" applyFont="1" applyFill="1" applyBorder="1" applyAlignment="1">
      <alignment horizontal="center" vertical="center" wrapText="1"/>
    </xf>
    <xf numFmtId="0" fontId="31" fillId="0" borderId="6" xfId="2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31" fillId="0" borderId="12" xfId="2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1" fillId="0" borderId="9" xfId="2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50" fillId="0" borderId="2" xfId="0" applyFont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50" fillId="0" borderId="9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8" borderId="2" xfId="0" applyFont="1" applyFill="1" applyBorder="1" applyAlignment="1">
      <alignment horizontal="left" vertical="center" wrapText="1"/>
    </xf>
    <xf numFmtId="0" fontId="31" fillId="8" borderId="6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50" fillId="0" borderId="2" xfId="2" applyFont="1" applyFill="1" applyBorder="1" applyAlignment="1">
      <alignment horizontal="left" vertical="center" wrapText="1"/>
    </xf>
    <xf numFmtId="0" fontId="50" fillId="0" borderId="6" xfId="2" applyFont="1" applyFill="1" applyBorder="1" applyAlignment="1">
      <alignment horizontal="left" vertical="center" wrapText="1"/>
    </xf>
    <xf numFmtId="0" fontId="50" fillId="0" borderId="9" xfId="2" applyFont="1" applyFill="1" applyBorder="1" applyAlignment="1">
      <alignment horizontal="left" vertical="center" wrapText="1"/>
    </xf>
    <xf numFmtId="0" fontId="50" fillId="0" borderId="2" xfId="2" applyFont="1" applyFill="1" applyBorder="1" applyAlignment="1">
      <alignment horizontal="center" vertical="center" wrapText="1"/>
    </xf>
    <xf numFmtId="0" fontId="50" fillId="0" borderId="6" xfId="2" applyFont="1" applyFill="1" applyBorder="1" applyAlignment="1">
      <alignment horizontal="center" vertical="center" wrapText="1"/>
    </xf>
    <xf numFmtId="0" fontId="50" fillId="0" borderId="9" xfId="2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left" vertical="center" wrapText="1"/>
    </xf>
    <xf numFmtId="0" fontId="31" fillId="0" borderId="6" xfId="2" applyFont="1" applyFill="1" applyBorder="1" applyAlignment="1">
      <alignment horizontal="left" vertical="center" wrapText="1"/>
    </xf>
    <xf numFmtId="0" fontId="31" fillId="0" borderId="9" xfId="2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vertical="center" wrapText="1"/>
    </xf>
    <xf numFmtId="0" fontId="31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left" vertical="top" wrapText="1"/>
    </xf>
    <xf numFmtId="0" fontId="49" fillId="0" borderId="6" xfId="0" applyFont="1" applyFill="1" applyBorder="1" applyAlignment="1">
      <alignment horizontal="left" vertical="top" wrapText="1"/>
    </xf>
    <xf numFmtId="0" fontId="49" fillId="0" borderId="9" xfId="0" applyFont="1" applyFill="1" applyBorder="1" applyAlignment="1">
      <alignment horizontal="left" vertical="top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 vertical="center" wrapText="1"/>
    </xf>
    <xf numFmtId="0" fontId="49" fillId="0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</cellXfs>
  <cellStyles count="104">
    <cellStyle name="Обычный" xfId="0" builtinId="0"/>
    <cellStyle name="Обычный 2" xfId="18" xr:uid="{28E97036-4CE4-4FA3-A240-EB0780B6508D}"/>
    <cellStyle name="Обычный 2 2" xfId="19" xr:uid="{EC951504-6BED-45C1-9C4B-0D8571F96235}"/>
    <cellStyle name="Обычный 2 2 10" xfId="96" xr:uid="{CAB9AF9D-7836-438A-B031-ECD96FB74CA6}"/>
    <cellStyle name="Обычный 2 2 11 3 2 8" xfId="11" xr:uid="{00000000-0005-0000-0000-000001000000}"/>
    <cellStyle name="Обычный 2 2 12 2 2 10 2 2 2" xfId="15" xr:uid="{00000000-0005-0000-0000-000002000000}"/>
    <cellStyle name="Обычный 2 2 14" xfId="20" xr:uid="{24438F03-21DD-4757-BF6D-A4900FAEE5DA}"/>
    <cellStyle name="Обычный 2 2 14 10 2" xfId="12" xr:uid="{00000000-0005-0000-0000-000003000000}"/>
    <cellStyle name="Обычный 2 2 14 2" xfId="49" xr:uid="{CE28163C-98C5-418A-BEB1-51B328997D9E}"/>
    <cellStyle name="Обычный 2 2 14 2 9 2" xfId="2" xr:uid="{00000000-0005-0000-0000-000004000000}"/>
    <cellStyle name="Обычный 2 2 14 2 9 2 2" xfId="98" xr:uid="{269CCB5C-9B99-4D83-920B-0D7D88C84BCA}"/>
    <cellStyle name="Обычный 2 2 14 2 9 2 3" xfId="101" xr:uid="{408343A2-0CC0-47C0-8C2C-B877D885144D}"/>
    <cellStyle name="Обычный 2 2 14 3" xfId="37" xr:uid="{65906AF1-8CAC-47EA-AE07-6C1596E20CBF}"/>
    <cellStyle name="Обычный 2 2 14 4" xfId="97" xr:uid="{EA8D84C1-BFEC-41E4-B208-DEC22FBC34A9}"/>
    <cellStyle name="Обычный 2 2 2" xfId="48" xr:uid="{D136782C-91F8-4FA0-B640-E248A72DE200}"/>
    <cellStyle name="Обычный 2 2 2 2" xfId="55" xr:uid="{0F1796CF-7FB2-44B2-A580-0139B2144B0A}"/>
    <cellStyle name="Обычный 2 2 2 2 2" xfId="70" xr:uid="{A9409D61-F51E-4D14-A09C-3718BD34A18F}"/>
    <cellStyle name="Обычный 2 2 2 3" xfId="71" xr:uid="{811B660E-408E-4480-A025-B93B686EF3BF}"/>
    <cellStyle name="Обычный 2 2 3" xfId="36" xr:uid="{3931DF8D-3BFD-48DF-BEF4-D732B97C18A1}"/>
    <cellStyle name="Обычный 2 2 3 2" xfId="54" xr:uid="{B2D08B11-DA08-4108-8A5A-36AF1035DADF}"/>
    <cellStyle name="Обычный 2 2 3 2 2" xfId="72" xr:uid="{2DEC6953-4CD2-47AE-BE32-ED2D6ACC48D0}"/>
    <cellStyle name="Обычный 2 2 3 3" xfId="73" xr:uid="{85EF861F-19CA-42F7-97B0-6779275615AE}"/>
    <cellStyle name="Обычный 2 2 4" xfId="53" xr:uid="{3E123A34-94F4-42C1-B57E-A6C72F3983D8}"/>
    <cellStyle name="Обычный 2 2 4 2" xfId="52" xr:uid="{F3571E8A-DF5B-47C7-B351-95A1075F2F55}"/>
    <cellStyle name="Обычный 2 2 4 2 2" xfId="74" xr:uid="{7E9854DF-076C-42BF-93B9-095F6FD6399E}"/>
    <cellStyle name="Обычный 2 2 4 3" xfId="75" xr:uid="{B1D0596C-4261-4A18-A57D-E9EC249AB6EE}"/>
    <cellStyle name="Обычный 2 2 5" xfId="51" xr:uid="{6C3E25CE-541D-442B-980F-468631E7E17B}"/>
    <cellStyle name="Обычный 2 2 5 2" xfId="76" xr:uid="{BE62E9CA-E62B-4290-8BD6-6DFE0A1DB300}"/>
    <cellStyle name="Обычный 2 2 6" xfId="50" xr:uid="{F7316480-D60D-4253-B265-269225CAC065}"/>
    <cellStyle name="Обычный 2 2 6 2" xfId="77" xr:uid="{B63049AC-668B-4385-96E2-0D888D6D8755}"/>
    <cellStyle name="Обычный 2 2 6 8 2 3" xfId="14" xr:uid="{00000000-0005-0000-0000-000005000000}"/>
    <cellStyle name="Обычный 2 2 7" xfId="62" xr:uid="{1D1C657F-838F-4269-BE5D-508FD8AC9C50}"/>
    <cellStyle name="Обычный 2 2 7 2" xfId="63" xr:uid="{D7BF4B77-B47F-490F-8432-10B82237701D}"/>
    <cellStyle name="Обычный 2 2 7 2 2" xfId="64" xr:uid="{16C551E0-ACDA-47F6-AF0D-7427E62A3211}"/>
    <cellStyle name="Обычный 2 2 7 2 2 2" xfId="65" xr:uid="{5FB1B84F-4FD8-461C-BAD2-291E40BBA42E}"/>
    <cellStyle name="Обычный 2 2 7 2 2 2 2" xfId="78" xr:uid="{8E071BC1-2683-4D04-96EE-308EEA8E86D9}"/>
    <cellStyle name="Обычный 2 2 7 2 2 2 5 3" xfId="10" xr:uid="{00000000-0005-0000-0000-000006000000}"/>
    <cellStyle name="Обычный 2 2 7 2 2 3" xfId="66" xr:uid="{B7597C5F-E86B-4CC9-A80D-4617D344EBE1}"/>
    <cellStyle name="Обычный 2 2 7 2 2 3 2" xfId="67" xr:uid="{950D0070-FC5E-45BA-B8E5-7FA17A42AE64}"/>
    <cellStyle name="Обычный 2 2 7 2 2 3 2 2" xfId="68" xr:uid="{E863ED0E-1D8A-4E8D-91FC-0C681916979A}"/>
    <cellStyle name="Обычный 2 2 7 2 2 3 2 2 2" xfId="79" xr:uid="{B5AB9F19-3FEE-4B69-A25A-30F8A4F76259}"/>
    <cellStyle name="Обычный 2 2 7 2 2 3 2 2 3" xfId="69" xr:uid="{EC0FD043-10FB-40E2-AEFB-31C02E83A924}"/>
    <cellStyle name="Обычный 2 2 7 2 2 3 2 2 3 10 2 2" xfId="13" xr:uid="{00000000-0005-0000-0000-000007000000}"/>
    <cellStyle name="Обычный 2 2 7 2 2 3 2 2 3 2" xfId="94" xr:uid="{81C66E85-50FA-4379-AC7F-37C30D84570E}"/>
    <cellStyle name="Обычный 2 2 7 2 2 3 2 3" xfId="80" xr:uid="{72DB4384-6580-4553-A9A5-F89089F65BAB}"/>
    <cellStyle name="Обычный 2 2 7 2 2 3 3" xfId="81" xr:uid="{30574397-6EE4-426B-8BF0-5D4022327A7B}"/>
    <cellStyle name="Обычный 2 2 7 2 2 4" xfId="82" xr:uid="{EB862592-6A74-497E-B542-7A8A9AC1913D}"/>
    <cellStyle name="Обычный 2 2 7 2 2 6 3" xfId="9" xr:uid="{00000000-0005-0000-0000-000008000000}"/>
    <cellStyle name="Обычный 2 2 7 2 3" xfId="83" xr:uid="{622BEEEE-0C06-4B2F-ABDB-184E517F2743}"/>
    <cellStyle name="Обычный 2 2 7 3" xfId="84" xr:uid="{ACE2CB6D-E289-415A-B8FF-1CB677154AC1}"/>
    <cellStyle name="Обычный 2 2 7 7 2 3" xfId="5" xr:uid="{00000000-0005-0000-0000-000009000000}"/>
    <cellStyle name="Обычный 2 2 8" xfId="85" xr:uid="{C87AC256-C9DA-4FEB-90C9-85FBE408BC1D}"/>
    <cellStyle name="Обычный 2 2 9" xfId="93" xr:uid="{8977E41E-50E0-44AC-9AC8-5D8B287501DA}"/>
    <cellStyle name="Обычный 2 2_30-ра" xfId="3" xr:uid="{00000000-0005-0000-0000-00000A000000}"/>
    <cellStyle name="Обычный 2 3" xfId="35" xr:uid="{29E9355D-8A27-4A67-8430-0C16E41004EB}"/>
    <cellStyle name="Обычный 2 3 2" xfId="95" xr:uid="{34101158-9B32-4AAC-9C05-C151E1852543}"/>
    <cellStyle name="Обычный 3" xfId="21" xr:uid="{400240EA-519B-42FC-9CD1-C994A4238EB7}"/>
    <cellStyle name="Обычный 4" xfId="22" xr:uid="{7240A61E-8780-452B-8FD1-C44E72BEEA3E}"/>
    <cellStyle name="Обычный 4 2" xfId="38" xr:uid="{A4C55848-ECBA-4F27-B939-35FC4D351D04}"/>
    <cellStyle name="Обычный 4 2 2" xfId="56" xr:uid="{878716D3-0753-4D3A-988C-AFC52C84E35D}"/>
    <cellStyle name="Обычный 4 2 2 2" xfId="86" xr:uid="{063D30F4-CEF8-48E6-A68A-B775D7B919E7}"/>
    <cellStyle name="Обычный 4 2 3" xfId="87" xr:uid="{73E691E4-974E-4118-BBF2-CB0F54BE8914}"/>
    <cellStyle name="Обычный 4 3" xfId="57" xr:uid="{AA6C4C3A-AD6E-4DB8-9E06-3DFC3FF500BF}"/>
    <cellStyle name="Обычный 4 3 2" xfId="58" xr:uid="{B84EF707-B19C-478C-BA1B-B67BC419CFC8}"/>
    <cellStyle name="Обычный 4 3 2 2" xfId="88" xr:uid="{B7E71D57-5279-41FA-983A-4FC93CAB446C}"/>
    <cellStyle name="Обычный 4 3 3" xfId="89" xr:uid="{B4EC90AF-DE65-40B6-AB1F-0470BE450099}"/>
    <cellStyle name="Обычный 4 4" xfId="59" xr:uid="{7EE8B56E-85A4-485D-8120-AC2E4B8FA849}"/>
    <cellStyle name="Обычный 4 4 2" xfId="90" xr:uid="{DC82EA6E-6E5C-4D98-B278-031A5C60289F}"/>
    <cellStyle name="Обычный 4 5" xfId="60" xr:uid="{114D59C4-7CC4-4A06-BAF3-A7B741DF292A}"/>
    <cellStyle name="Обычный 4 5 2" xfId="91" xr:uid="{D8A09504-2C8D-46CF-BF83-ABDAE988D93D}"/>
    <cellStyle name="Обычный 4 6" xfId="92" xr:uid="{946771C0-4201-4D38-848C-0DBE3FD3FFFA}"/>
    <cellStyle name="Обычный 4 7" xfId="99" xr:uid="{1E0D0CE4-0C71-4E64-9D54-46FF0D55B9B9}"/>
    <cellStyle name="Обычный 5" xfId="17" xr:uid="{6447E49E-DBE8-4474-AF0D-91AB671817B1}"/>
    <cellStyle name="Обычный 5 2" xfId="102" xr:uid="{C38AD66E-C481-4A9C-8F30-ED425208C837}"/>
    <cellStyle name="Обычный 6" xfId="34" xr:uid="{A6C3A228-9C68-4A46-93A5-D52FF9D4A32D}"/>
    <cellStyle name="Обычный 7" xfId="100" xr:uid="{C1A41787-D4A4-47F7-81FB-3A7811B5F57A}"/>
    <cellStyle name="Процентный 2" xfId="23" xr:uid="{AAD29143-B7FE-46F3-9DD4-1BA67EA5A31C}"/>
    <cellStyle name="Процентный 2 2" xfId="24" xr:uid="{C00657C7-2C00-49EC-9288-229BD145E8B8}"/>
    <cellStyle name="Процентный 2 2 2" xfId="40" xr:uid="{AD273E8E-E8F2-4C61-AA06-5CBE6197A80D}"/>
    <cellStyle name="Процентный 2 3" xfId="39" xr:uid="{30393B2A-12E5-4C5D-B8B1-ECCF5EA2FAA7}"/>
    <cellStyle name="Процентный 3" xfId="25" xr:uid="{F019DED3-6A7D-4F6B-A93A-C351F3AF3EC9}"/>
    <cellStyle name="Процентный 3 2" xfId="41" xr:uid="{CD592D6E-053A-4205-8593-A500C756265C}"/>
    <cellStyle name="Процентный 4" xfId="26" xr:uid="{8860694C-AB02-4587-B5F1-A76D40A89DE3}"/>
    <cellStyle name="Процентный 4 2" xfId="42" xr:uid="{F65F6286-6F07-486A-96A3-E0B72AAC27A7}"/>
    <cellStyle name="Финансовый" xfId="1" builtinId="3"/>
    <cellStyle name="Финансовый 2" xfId="27" xr:uid="{D453EB8D-CB02-4E04-B17E-3122679F160B}"/>
    <cellStyle name="Финансовый 2 2" xfId="28" xr:uid="{ED042C76-CC40-4F52-9ADC-5AED987F05C3}"/>
    <cellStyle name="Финансовый 2 2 2" xfId="4" xr:uid="{00000000-0005-0000-0000-00000C000000}"/>
    <cellStyle name="Финансовый 2 2 2 2" xfId="29" xr:uid="{FC5D94AE-7F8C-4450-9707-248EC52F7F9E}"/>
    <cellStyle name="Финансовый 2 3" xfId="7" xr:uid="{00000000-0005-0000-0000-00000D000000}"/>
    <cellStyle name="Финансовый 2 3 3" xfId="6" xr:uid="{00000000-0005-0000-0000-00000E000000}"/>
    <cellStyle name="Финансовый 2 4" xfId="43" xr:uid="{9B4BF6D0-03CC-41F3-AD3E-C423E5189223}"/>
    <cellStyle name="Финансовый 2 5" xfId="8" xr:uid="{00000000-0005-0000-0000-00000F000000}"/>
    <cellStyle name="Финансовый 3" xfId="30" xr:uid="{8F8247B6-CBCF-40D8-AF6F-B557C31DCC76}"/>
    <cellStyle name="Финансовый 3 2" xfId="31" xr:uid="{C94EC34D-EF58-406D-8A61-69653397FDAF}"/>
    <cellStyle name="Финансовый 3 2 2" xfId="45" xr:uid="{A59B0D70-8DE0-4E90-968E-1A31087A237C}"/>
    <cellStyle name="Финансовый 3 2 2 2" xfId="103" xr:uid="{3FAB9F64-8D60-4714-932F-0E4077DC604A}"/>
    <cellStyle name="Финансовый 3 3" xfId="44" xr:uid="{FB984029-C83D-445E-8627-0F00E7589D52}"/>
    <cellStyle name="Финансовый 3 5" xfId="16" xr:uid="{00000000-0005-0000-0000-000010000000}"/>
    <cellStyle name="Финансовый 4" xfId="32" xr:uid="{6E0F9A68-1188-4BC6-B61A-7CC45B3B4B39}"/>
    <cellStyle name="Финансовый 4 2" xfId="46" xr:uid="{11C6FF6E-AFAF-47CF-8CBC-D745C6405166}"/>
    <cellStyle name="Финансовый 5" xfId="33" xr:uid="{34658365-5B93-4AF5-B8DE-90CE83F18638}"/>
    <cellStyle name="Финансовый 5 2" xfId="47" xr:uid="{98A09EB0-62DB-4561-AF64-D9A4663D5940}"/>
    <cellStyle name="Финансовый 6" xfId="61" xr:uid="{9740BF21-77C0-4920-8FFD-3414AE970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Roaming\Microsoft\Excel\&#1054;&#1090;&#1095;&#1077;&#1090;%20&#1087;&#1086;%20&#1052;&#1055;%2003%20-%202%20&#1082;&#1074;&#1072;&#1088;&#1090;&#1072;&#1083;%202022%20(&#1089;%20&#1087;&#1086;&#1082;&#1072;&#1079;&#1072;&#1090;&#1077;&#1083;&#1103;&#1084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П 3 (6 меясцев 2022)"/>
      <sheetName val="сводн.мес._73"/>
      <sheetName val="по уч-ям"/>
      <sheetName val="Лист1"/>
      <sheetName val="Лист2"/>
      <sheetName val="Лист3"/>
    </sheetNames>
    <sheetDataSet>
      <sheetData sheetId="0"/>
      <sheetData sheetId="1"/>
      <sheetData sheetId="2">
        <row r="50">
          <cell r="AB50">
            <v>2400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70"/>
  <sheetViews>
    <sheetView tabSelected="1" view="pageBreakPreview" zoomScale="20" zoomScaleNormal="30" zoomScaleSheetLayoutView="20" workbookViewId="0">
      <pane xSplit="5" ySplit="6" topLeftCell="F78" activePane="bottomRight" state="frozen"/>
      <selection pane="topRight" activeCell="D1" sqref="D1"/>
      <selection pane="bottomLeft" activeCell="A7" sqref="A7"/>
      <selection pane="bottomRight" activeCell="H92" sqref="H92"/>
    </sheetView>
  </sheetViews>
  <sheetFormatPr defaultRowHeight="70.5" x14ac:dyDescent="1.05"/>
  <cols>
    <col min="1" max="2" width="18.7109375" style="1" customWidth="1"/>
    <col min="3" max="3" width="82.42578125" style="2" customWidth="1"/>
    <col min="4" max="4" width="69.28515625" style="2" customWidth="1"/>
    <col min="5" max="5" width="26" style="3" customWidth="1"/>
    <col min="6" max="6" width="50.140625" style="4" customWidth="1"/>
    <col min="7" max="7" width="102.28515625" style="5" customWidth="1"/>
    <col min="8" max="8" width="78.7109375" style="5" customWidth="1"/>
    <col min="9" max="9" width="85.140625" style="6" customWidth="1"/>
    <col min="10" max="10" width="89.42578125" style="7" customWidth="1"/>
    <col min="11" max="15" width="89" style="8" customWidth="1"/>
    <col min="16" max="16" width="147.28515625" style="5" customWidth="1"/>
    <col min="17" max="17" width="26.28515625" style="9" customWidth="1"/>
    <col min="18" max="18" width="9.140625" style="9"/>
    <col min="19" max="19" width="139.28515625" style="9" customWidth="1"/>
    <col min="20" max="16384" width="9.140625" style="9"/>
  </cols>
  <sheetData>
    <row r="1" spans="1:25" ht="16.5" customHeight="1" x14ac:dyDescent="1.05"/>
    <row r="2" spans="1:25" ht="74.25" customHeight="1" x14ac:dyDescent="0.85">
      <c r="A2" s="259" t="s">
        <v>156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10"/>
      <c r="R2" s="10"/>
      <c r="S2" s="10"/>
    </row>
    <row r="3" spans="1:25" ht="54" customHeight="1" x14ac:dyDescent="0.85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10"/>
      <c r="R3" s="10"/>
      <c r="S3" s="10"/>
    </row>
    <row r="4" spans="1:25" s="12" customFormat="1" ht="87" customHeight="1" x14ac:dyDescent="0.8">
      <c r="A4" s="261" t="s">
        <v>0</v>
      </c>
      <c r="B4" s="263" t="s">
        <v>1</v>
      </c>
      <c r="C4" s="264"/>
      <c r="D4" s="264"/>
      <c r="E4" s="265"/>
      <c r="F4" s="261" t="s">
        <v>2</v>
      </c>
      <c r="G4" s="269" t="s">
        <v>155</v>
      </c>
      <c r="H4" s="270"/>
      <c r="I4" s="270"/>
      <c r="J4" s="270"/>
      <c r="K4" s="270"/>
      <c r="L4" s="116"/>
      <c r="M4" s="116"/>
      <c r="N4" s="116"/>
      <c r="O4" s="116"/>
      <c r="P4" s="271" t="s">
        <v>3</v>
      </c>
      <c r="Q4" s="11"/>
      <c r="R4" s="11"/>
      <c r="S4" s="11"/>
      <c r="T4" s="11"/>
      <c r="U4" s="11"/>
      <c r="V4" s="11"/>
      <c r="W4" s="11"/>
      <c r="X4" s="11"/>
      <c r="Y4" s="11"/>
    </row>
    <row r="5" spans="1:25" s="12" customFormat="1" ht="409.5" customHeight="1" x14ac:dyDescent="0.8">
      <c r="A5" s="262"/>
      <c r="B5" s="266"/>
      <c r="C5" s="267"/>
      <c r="D5" s="267"/>
      <c r="E5" s="268"/>
      <c r="F5" s="262"/>
      <c r="G5" s="23" t="s">
        <v>45</v>
      </c>
      <c r="H5" s="23" t="s">
        <v>154</v>
      </c>
      <c r="I5" s="24" t="s">
        <v>153</v>
      </c>
      <c r="J5" s="25" t="s">
        <v>4</v>
      </c>
      <c r="K5" s="23" t="s">
        <v>141</v>
      </c>
      <c r="L5" s="118" t="s">
        <v>133</v>
      </c>
      <c r="M5" s="118" t="s">
        <v>134</v>
      </c>
      <c r="N5" s="118" t="s">
        <v>135</v>
      </c>
      <c r="O5" s="118" t="s">
        <v>136</v>
      </c>
      <c r="P5" s="272"/>
      <c r="Q5" s="11"/>
      <c r="R5" s="11"/>
      <c r="S5" s="11"/>
      <c r="T5" s="11"/>
      <c r="U5" s="11"/>
      <c r="V5" s="11"/>
      <c r="W5" s="11"/>
      <c r="X5" s="11"/>
      <c r="Y5" s="11"/>
    </row>
    <row r="6" spans="1:25" s="16" customFormat="1" ht="144" customHeight="1" x14ac:dyDescent="0.8">
      <c r="A6" s="13">
        <v>1</v>
      </c>
      <c r="B6" s="244">
        <v>2</v>
      </c>
      <c r="C6" s="245"/>
      <c r="D6" s="245"/>
      <c r="E6" s="246"/>
      <c r="F6" s="13">
        <v>3</v>
      </c>
      <c r="G6" s="14">
        <v>4</v>
      </c>
      <c r="H6" s="14">
        <v>5</v>
      </c>
      <c r="I6" s="14">
        <v>6</v>
      </c>
      <c r="J6" s="14" t="s">
        <v>142</v>
      </c>
      <c r="K6" s="14" t="s">
        <v>143</v>
      </c>
      <c r="L6" s="14" t="s">
        <v>137</v>
      </c>
      <c r="M6" s="14" t="s">
        <v>138</v>
      </c>
      <c r="N6" s="14" t="s">
        <v>139</v>
      </c>
      <c r="O6" s="14" t="s">
        <v>140</v>
      </c>
      <c r="P6" s="13">
        <v>13</v>
      </c>
      <c r="Q6" s="15"/>
      <c r="R6" s="15"/>
      <c r="S6" s="15"/>
      <c r="T6" s="15"/>
      <c r="U6" s="15"/>
      <c r="V6" s="15"/>
      <c r="W6" s="15"/>
      <c r="X6" s="15"/>
      <c r="Y6" s="15"/>
    </row>
    <row r="7" spans="1:25" s="18" customFormat="1" ht="154.5" customHeight="1" x14ac:dyDescent="0.25">
      <c r="A7" s="247"/>
      <c r="B7" s="250" t="s">
        <v>49</v>
      </c>
      <c r="C7" s="251"/>
      <c r="D7" s="251"/>
      <c r="E7" s="252"/>
      <c r="F7" s="94" t="s">
        <v>5</v>
      </c>
      <c r="G7" s="77">
        <f>G8+G9+G10+G12+G14</f>
        <v>11722017.897359999</v>
      </c>
      <c r="H7" s="77">
        <f t="shared" ref="H7" si="0">H8+H9+H10+H14</f>
        <v>6167172.0297999997</v>
      </c>
      <c r="I7" s="77">
        <f>I8+I9+I10+I14</f>
        <v>6092551.4118900001</v>
      </c>
      <c r="J7" s="78">
        <f>I7-H7</f>
        <v>-74620.617909999564</v>
      </c>
      <c r="K7" s="79">
        <f>IF(I7=0,0,I7/H7*100)</f>
        <v>98.790035083350531</v>
      </c>
      <c r="L7" s="117">
        <f>I7/G7*100</f>
        <v>51.975278192180106</v>
      </c>
      <c r="M7" s="121">
        <f>I7-G7</f>
        <v>-5629466.4854699988</v>
      </c>
      <c r="N7" s="122">
        <f>G7</f>
        <v>11722017.897359999</v>
      </c>
      <c r="O7" s="117">
        <f>N7/G7*100</f>
        <v>100</v>
      </c>
      <c r="P7" s="226"/>
      <c r="Q7" s="17"/>
      <c r="R7" s="17"/>
      <c r="S7" s="17"/>
      <c r="T7" s="17"/>
      <c r="U7" s="17"/>
      <c r="V7" s="17"/>
      <c r="W7" s="17"/>
      <c r="X7" s="17"/>
      <c r="Y7" s="17"/>
    </row>
    <row r="8" spans="1:25" s="18" customFormat="1" ht="146.1" customHeight="1" x14ac:dyDescent="0.25">
      <c r="A8" s="248"/>
      <c r="B8" s="253"/>
      <c r="C8" s="254"/>
      <c r="D8" s="254"/>
      <c r="E8" s="255"/>
      <c r="F8" s="95" t="s">
        <v>116</v>
      </c>
      <c r="G8" s="80">
        <f>G16+G24+G32+G40+G48+G56+G64+G72+G80+G87+G95+G103+G111+G119+G127+G135+G143+G151+G159+G167+G175+G183</f>
        <v>212467.8</v>
      </c>
      <c r="H8" s="80">
        <f t="shared" ref="H8:I8" si="1">H16+H24+H32+H40+H48+H56+H64+H72+H80+H87+H95+H103+H111+H119+H127+H135+H143+H151+H159+H167+H175+H183</f>
        <v>179669.49000000002</v>
      </c>
      <c r="I8" s="80">
        <f t="shared" si="1"/>
        <v>142406.97369000001</v>
      </c>
      <c r="J8" s="81">
        <f t="shared" ref="J8:J39" si="2">I8-H8</f>
        <v>-37262.516310000006</v>
      </c>
      <c r="K8" s="82">
        <f t="shared" ref="K8:K15" si="3">IF(I8=0,0,I8/H8*100)</f>
        <v>79.260520909810566</v>
      </c>
      <c r="L8" s="82">
        <f t="shared" ref="L8:L71" si="4">I8/G8*100</f>
        <v>67.025202731896329</v>
      </c>
      <c r="M8" s="82">
        <f t="shared" ref="M8:M71" si="5">I8-G8</f>
        <v>-70060.826309999975</v>
      </c>
      <c r="N8" s="82">
        <f t="shared" ref="N8:O71" si="6">G8</f>
        <v>212467.8</v>
      </c>
      <c r="O8" s="82">
        <f t="shared" ref="O8:O71" si="7">N8/G8*100</f>
        <v>100</v>
      </c>
      <c r="P8" s="227"/>
      <c r="Q8" s="17"/>
      <c r="R8" s="17"/>
      <c r="S8" s="17"/>
      <c r="T8" s="17"/>
      <c r="U8" s="17"/>
      <c r="V8" s="17"/>
      <c r="W8" s="17"/>
      <c r="X8" s="17"/>
      <c r="Y8" s="17"/>
    </row>
    <row r="9" spans="1:25" s="18" customFormat="1" ht="146.1" customHeight="1" x14ac:dyDescent="0.25">
      <c r="A9" s="248"/>
      <c r="B9" s="253"/>
      <c r="C9" s="254"/>
      <c r="D9" s="254"/>
      <c r="E9" s="255"/>
      <c r="F9" s="95" t="s">
        <v>117</v>
      </c>
      <c r="G9" s="80">
        <f t="shared" ref="G9:I14" si="8">G17+G25+G33+G41+G49+G57+G65+G73+G81+G88+G96+G104+G112+G120+G128+G136+G144+G152+G160+G168+G176+G184</f>
        <v>4910209.9040000001</v>
      </c>
      <c r="H9" s="80">
        <f t="shared" si="8"/>
        <v>3146431.7405300001</v>
      </c>
      <c r="I9" s="80">
        <f t="shared" si="8"/>
        <v>3053495.4116600002</v>
      </c>
      <c r="J9" s="81">
        <f t="shared" si="2"/>
        <v>-92936.328869999852</v>
      </c>
      <c r="K9" s="82">
        <f t="shared" si="3"/>
        <v>97.0462944524471</v>
      </c>
      <c r="L9" s="82">
        <f t="shared" si="4"/>
        <v>62.186657421152894</v>
      </c>
      <c r="M9" s="82">
        <f t="shared" si="5"/>
        <v>-1856714.4923399999</v>
      </c>
      <c r="N9" s="82">
        <f t="shared" si="6"/>
        <v>4910209.9040000001</v>
      </c>
      <c r="O9" s="82">
        <f t="shared" si="7"/>
        <v>100</v>
      </c>
      <c r="P9" s="227"/>
      <c r="Q9" s="17"/>
      <c r="R9" s="17"/>
      <c r="S9" s="17"/>
      <c r="T9" s="17"/>
      <c r="U9" s="17"/>
      <c r="V9" s="17"/>
      <c r="W9" s="17"/>
      <c r="X9" s="17"/>
      <c r="Y9" s="17"/>
    </row>
    <row r="10" spans="1:25" s="18" customFormat="1" ht="146.1" customHeight="1" x14ac:dyDescent="0.25">
      <c r="A10" s="248"/>
      <c r="B10" s="253"/>
      <c r="C10" s="254"/>
      <c r="D10" s="254"/>
      <c r="E10" s="255"/>
      <c r="F10" s="95" t="s">
        <v>118</v>
      </c>
      <c r="G10" s="80">
        <f t="shared" si="8"/>
        <v>6457001.1821799986</v>
      </c>
      <c r="H10" s="80">
        <f t="shared" si="8"/>
        <v>2758601.1944499998</v>
      </c>
      <c r="I10" s="80">
        <f t="shared" si="8"/>
        <v>2800394.7834800002</v>
      </c>
      <c r="J10" s="81">
        <f t="shared" si="2"/>
        <v>41793.589030000381</v>
      </c>
      <c r="K10" s="82">
        <f t="shared" si="3"/>
        <v>101.51502830906057</v>
      </c>
      <c r="L10" s="82">
        <f t="shared" si="4"/>
        <v>43.369897332658333</v>
      </c>
      <c r="M10" s="82">
        <f t="shared" si="5"/>
        <v>-3656606.3986999984</v>
      </c>
      <c r="N10" s="82">
        <f t="shared" si="6"/>
        <v>6457001.1821799986</v>
      </c>
      <c r="O10" s="82">
        <f t="shared" si="7"/>
        <v>100</v>
      </c>
      <c r="P10" s="227"/>
      <c r="Q10" s="17"/>
      <c r="R10" s="17"/>
      <c r="S10" s="17"/>
      <c r="T10" s="17"/>
      <c r="U10" s="17"/>
      <c r="V10" s="17"/>
      <c r="W10" s="17"/>
      <c r="X10" s="17"/>
      <c r="Y10" s="17"/>
    </row>
    <row r="11" spans="1:25" s="18" customFormat="1" ht="202.5" x14ac:dyDescent="0.25">
      <c r="A11" s="248"/>
      <c r="B11" s="253"/>
      <c r="C11" s="254"/>
      <c r="D11" s="254"/>
      <c r="E11" s="255"/>
      <c r="F11" s="96" t="s">
        <v>119</v>
      </c>
      <c r="G11" s="80">
        <f t="shared" si="8"/>
        <v>1420876.14986</v>
      </c>
      <c r="H11" s="80">
        <f t="shared" si="8"/>
        <v>897660.31676999992</v>
      </c>
      <c r="I11" s="80">
        <f t="shared" si="8"/>
        <v>881590.69972000003</v>
      </c>
      <c r="J11" s="81">
        <f>I11-H11</f>
        <v>-16069.617049999884</v>
      </c>
      <c r="K11" s="82">
        <f t="shared" si="3"/>
        <v>98.209833190819623</v>
      </c>
      <c r="L11" s="82">
        <f t="shared" si="4"/>
        <v>62.045569545724575</v>
      </c>
      <c r="M11" s="82">
        <f t="shared" si="5"/>
        <v>-539285.45013999997</v>
      </c>
      <c r="N11" s="82">
        <f t="shared" si="6"/>
        <v>1420876.14986</v>
      </c>
      <c r="O11" s="82">
        <f t="shared" si="7"/>
        <v>100</v>
      </c>
      <c r="P11" s="227"/>
      <c r="Q11" s="17"/>
      <c r="R11" s="17"/>
      <c r="S11" s="17"/>
      <c r="T11" s="17"/>
      <c r="U11" s="17"/>
      <c r="V11" s="17"/>
      <c r="W11" s="17"/>
      <c r="X11" s="17"/>
      <c r="Y11" s="17"/>
    </row>
    <row r="12" spans="1:25" s="18" customFormat="1" ht="202.5" x14ac:dyDescent="0.25">
      <c r="A12" s="248"/>
      <c r="B12" s="253"/>
      <c r="C12" s="254"/>
      <c r="D12" s="254"/>
      <c r="E12" s="255"/>
      <c r="F12" s="96" t="s">
        <v>122</v>
      </c>
      <c r="G12" s="80">
        <f t="shared" si="8"/>
        <v>0</v>
      </c>
      <c r="H12" s="80">
        <f t="shared" si="8"/>
        <v>0</v>
      </c>
      <c r="I12" s="80">
        <f t="shared" si="8"/>
        <v>0</v>
      </c>
      <c r="J12" s="81">
        <f>I12-H12</f>
        <v>0</v>
      </c>
      <c r="K12" s="82">
        <f t="shared" si="3"/>
        <v>0</v>
      </c>
      <c r="L12" s="82" t="s">
        <v>88</v>
      </c>
      <c r="M12" s="82">
        <f>I12-G12</f>
        <v>0</v>
      </c>
      <c r="N12" s="82">
        <f t="shared" si="6"/>
        <v>0</v>
      </c>
      <c r="O12" s="82" t="s">
        <v>88</v>
      </c>
      <c r="P12" s="227"/>
      <c r="Q12" s="17"/>
      <c r="R12" s="17"/>
      <c r="S12" s="17"/>
      <c r="T12" s="17"/>
      <c r="U12" s="17"/>
      <c r="V12" s="17"/>
      <c r="W12" s="17"/>
      <c r="X12" s="17"/>
      <c r="Y12" s="17"/>
    </row>
    <row r="13" spans="1:25" s="18" customFormat="1" ht="145.5" customHeight="1" x14ac:dyDescent="0.25">
      <c r="A13" s="248"/>
      <c r="B13" s="253"/>
      <c r="C13" s="254"/>
      <c r="D13" s="254"/>
      <c r="E13" s="255"/>
      <c r="F13" s="96" t="s">
        <v>120</v>
      </c>
      <c r="G13" s="80">
        <f t="shared" si="8"/>
        <v>70856</v>
      </c>
      <c r="H13" s="80">
        <f t="shared" si="8"/>
        <v>41.29</v>
      </c>
      <c r="I13" s="80">
        <f t="shared" si="8"/>
        <v>15.48</v>
      </c>
      <c r="J13" s="81">
        <f t="shared" si="2"/>
        <v>-25.81</v>
      </c>
      <c r="K13" s="82">
        <f t="shared" si="3"/>
        <v>37.490917897796081</v>
      </c>
      <c r="L13" s="82">
        <f t="shared" si="4"/>
        <v>2.1847126566557525E-2</v>
      </c>
      <c r="M13" s="82">
        <f t="shared" si="5"/>
        <v>-70840.52</v>
      </c>
      <c r="N13" s="82">
        <f t="shared" si="6"/>
        <v>70856</v>
      </c>
      <c r="O13" s="82">
        <f t="shared" si="7"/>
        <v>100</v>
      </c>
      <c r="P13" s="227"/>
      <c r="Q13" s="17"/>
      <c r="R13" s="17"/>
      <c r="S13" s="17"/>
      <c r="T13" s="17"/>
      <c r="U13" s="17"/>
      <c r="V13" s="17"/>
      <c r="W13" s="17"/>
      <c r="X13" s="17"/>
      <c r="Y13" s="17"/>
    </row>
    <row r="14" spans="1:25" s="18" customFormat="1" ht="146.1" customHeight="1" x14ac:dyDescent="0.25">
      <c r="A14" s="249"/>
      <c r="B14" s="256"/>
      <c r="C14" s="257"/>
      <c r="D14" s="257"/>
      <c r="E14" s="258"/>
      <c r="F14" s="97" t="s">
        <v>121</v>
      </c>
      <c r="G14" s="80">
        <f>G22+G30+G38+G46+G54+G62+G70+G78+G86+G93+G101+G109+G117+G125+G133+G141+G149+G157+G165+G173+G181+G189</f>
        <v>142339.01118</v>
      </c>
      <c r="H14" s="80">
        <f t="shared" si="8"/>
        <v>82469.604819999993</v>
      </c>
      <c r="I14" s="80">
        <f t="shared" si="8"/>
        <v>96254.243060000008</v>
      </c>
      <c r="J14" s="81">
        <f t="shared" si="2"/>
        <v>13784.638240000015</v>
      </c>
      <c r="K14" s="82">
        <f t="shared" si="3"/>
        <v>116.7148105900188</v>
      </c>
      <c r="L14" s="82">
        <f t="shared" si="4"/>
        <v>67.623234320686819</v>
      </c>
      <c r="M14" s="82">
        <f t="shared" si="5"/>
        <v>-46084.768119999993</v>
      </c>
      <c r="N14" s="82">
        <f t="shared" si="6"/>
        <v>142339.01118</v>
      </c>
      <c r="O14" s="82">
        <f t="shared" si="7"/>
        <v>100</v>
      </c>
      <c r="P14" s="228"/>
      <c r="Q14" s="17"/>
      <c r="R14" s="17"/>
      <c r="S14" s="17"/>
      <c r="T14" s="17"/>
      <c r="U14" s="17"/>
      <c r="V14" s="17"/>
      <c r="W14" s="17"/>
      <c r="X14" s="17"/>
      <c r="Y14" s="17"/>
    </row>
    <row r="15" spans="1:25" s="19" customFormat="1" ht="135" customHeight="1" x14ac:dyDescent="1.1000000000000001">
      <c r="A15" s="241">
        <v>1</v>
      </c>
      <c r="B15" s="205" t="s">
        <v>12</v>
      </c>
      <c r="C15" s="206"/>
      <c r="D15" s="206"/>
      <c r="E15" s="207"/>
      <c r="F15" s="94" t="s">
        <v>5</v>
      </c>
      <c r="G15" s="27">
        <f>G16+G17+G18+G20+G22</f>
        <v>2821714.3</v>
      </c>
      <c r="H15" s="27">
        <f t="shared" ref="H15" si="9">H16+H17+H18+H20+H22</f>
        <v>1931921.9</v>
      </c>
      <c r="I15" s="27">
        <f>I16+I17+I18+I20+I22</f>
        <v>2014397</v>
      </c>
      <c r="J15" s="29">
        <f>I15-H15</f>
        <v>82475.100000000093</v>
      </c>
      <c r="K15" s="30">
        <f t="shared" si="3"/>
        <v>104.26907009025572</v>
      </c>
      <c r="L15" s="117">
        <f>I15/G15*100</f>
        <v>71.38911972767761</v>
      </c>
      <c r="M15" s="121">
        <f t="shared" si="5"/>
        <v>-807317.29999999981</v>
      </c>
      <c r="N15" s="122">
        <f t="shared" si="6"/>
        <v>2821714.3</v>
      </c>
      <c r="O15" s="117">
        <f t="shared" si="7"/>
        <v>100</v>
      </c>
      <c r="P15" s="238" t="s">
        <v>13</v>
      </c>
      <c r="S15" s="20"/>
    </row>
    <row r="16" spans="1:25" s="19" customFormat="1" ht="135" customHeight="1" x14ac:dyDescent="0.25">
      <c r="A16" s="242"/>
      <c r="B16" s="208"/>
      <c r="C16" s="209"/>
      <c r="D16" s="209"/>
      <c r="E16" s="210"/>
      <c r="F16" s="95" t="s">
        <v>116</v>
      </c>
      <c r="G16" s="91">
        <v>93844.2</v>
      </c>
      <c r="H16" s="91">
        <v>67493.399999999994</v>
      </c>
      <c r="I16" s="71">
        <v>63493.599999999999</v>
      </c>
      <c r="J16" s="34">
        <f t="shared" si="2"/>
        <v>-3999.7999999999956</v>
      </c>
      <c r="K16" s="35">
        <f t="shared" ref="K16:K22" si="10">IF(H16=0,0,I16/H16*100)</f>
        <v>94.073790918815774</v>
      </c>
      <c r="L16" s="123">
        <f t="shared" si="4"/>
        <v>67.658523382372067</v>
      </c>
      <c r="M16" s="124">
        <f t="shared" si="5"/>
        <v>-30350.6</v>
      </c>
      <c r="N16" s="125">
        <f t="shared" si="6"/>
        <v>93844.2</v>
      </c>
      <c r="O16" s="123">
        <f t="shared" si="7"/>
        <v>100</v>
      </c>
      <c r="P16" s="239"/>
    </row>
    <row r="17" spans="1:16" s="19" customFormat="1" ht="135" customHeight="1" x14ac:dyDescent="0.25">
      <c r="A17" s="242"/>
      <c r="B17" s="208"/>
      <c r="C17" s="209"/>
      <c r="D17" s="209"/>
      <c r="E17" s="210"/>
      <c r="F17" s="95" t="s">
        <v>117</v>
      </c>
      <c r="G17" s="91">
        <v>1949080.6</v>
      </c>
      <c r="H17" s="91">
        <v>1345975.5</v>
      </c>
      <c r="I17" s="71">
        <v>1412514.2</v>
      </c>
      <c r="J17" s="36">
        <f t="shared" si="2"/>
        <v>66538.699999999953</v>
      </c>
      <c r="K17" s="35">
        <f t="shared" si="10"/>
        <v>104.94352980422006</v>
      </c>
      <c r="L17" s="123">
        <f t="shared" si="4"/>
        <v>72.470794691609967</v>
      </c>
      <c r="M17" s="124">
        <f t="shared" si="5"/>
        <v>-536566.40000000014</v>
      </c>
      <c r="N17" s="125">
        <f t="shared" si="6"/>
        <v>1949080.6</v>
      </c>
      <c r="O17" s="123">
        <f t="shared" si="7"/>
        <v>100</v>
      </c>
      <c r="P17" s="239"/>
    </row>
    <row r="18" spans="1:16" s="19" customFormat="1" ht="135" customHeight="1" x14ac:dyDescent="0.25">
      <c r="A18" s="242"/>
      <c r="B18" s="208"/>
      <c r="C18" s="209"/>
      <c r="D18" s="209"/>
      <c r="E18" s="210"/>
      <c r="F18" s="95" t="s">
        <v>118</v>
      </c>
      <c r="G18" s="91">
        <v>700254.1</v>
      </c>
      <c r="H18" s="91">
        <v>476599.9</v>
      </c>
      <c r="I18" s="71">
        <v>488321.6</v>
      </c>
      <c r="J18" s="36">
        <v>13743.4</v>
      </c>
      <c r="K18" s="35">
        <f t="shared" si="10"/>
        <v>102.45944239602231</v>
      </c>
      <c r="L18" s="123">
        <f t="shared" si="4"/>
        <v>69.734914797357135</v>
      </c>
      <c r="M18" s="124">
        <f t="shared" si="5"/>
        <v>-211932.5</v>
      </c>
      <c r="N18" s="125">
        <f t="shared" si="6"/>
        <v>700254.1</v>
      </c>
      <c r="O18" s="123">
        <f t="shared" si="7"/>
        <v>100</v>
      </c>
      <c r="P18" s="239"/>
    </row>
    <row r="19" spans="1:16" s="19" customFormat="1" ht="202.5" x14ac:dyDescent="0.25">
      <c r="A19" s="242"/>
      <c r="B19" s="208"/>
      <c r="C19" s="209"/>
      <c r="D19" s="209"/>
      <c r="E19" s="210"/>
      <c r="F19" s="96" t="s">
        <v>119</v>
      </c>
      <c r="G19" s="38">
        <v>0</v>
      </c>
      <c r="H19" s="38">
        <v>0</v>
      </c>
      <c r="I19" s="38">
        <v>0</v>
      </c>
      <c r="J19" s="32">
        <f t="shared" si="2"/>
        <v>0</v>
      </c>
      <c r="K19" s="70">
        <f t="shared" si="10"/>
        <v>0</v>
      </c>
      <c r="L19" s="70">
        <f t="shared" ref="L19" si="11">IF(I19=0,0,J19/I19*100)</f>
        <v>0</v>
      </c>
      <c r="M19" s="70">
        <f t="shared" ref="M19" si="12">IF(J19=0,0,K19/J19*100)</f>
        <v>0</v>
      </c>
      <c r="N19" s="70">
        <f t="shared" ref="N19" si="13">IF(K19=0,0,L19/K19*100)</f>
        <v>0</v>
      </c>
      <c r="O19" s="70">
        <f t="shared" ref="O19" si="14">IF(L19=0,0,M19/L19*100)</f>
        <v>0</v>
      </c>
      <c r="P19" s="239"/>
    </row>
    <row r="20" spans="1:16" s="19" customFormat="1" ht="202.5" x14ac:dyDescent="0.25">
      <c r="A20" s="242"/>
      <c r="B20" s="208"/>
      <c r="C20" s="209"/>
      <c r="D20" s="209"/>
      <c r="E20" s="210"/>
      <c r="F20" s="96" t="s">
        <v>122</v>
      </c>
      <c r="G20" s="38">
        <v>0</v>
      </c>
      <c r="H20" s="38">
        <v>0</v>
      </c>
      <c r="I20" s="38">
        <v>0</v>
      </c>
      <c r="J20" s="38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239"/>
    </row>
    <row r="21" spans="1:16" s="19" customFormat="1" ht="135" customHeight="1" x14ac:dyDescent="0.25">
      <c r="A21" s="242"/>
      <c r="B21" s="208"/>
      <c r="C21" s="209"/>
      <c r="D21" s="209"/>
      <c r="E21" s="210"/>
      <c r="F21" s="96" t="s">
        <v>120</v>
      </c>
      <c r="G21" s="38">
        <v>0</v>
      </c>
      <c r="H21" s="38">
        <v>0</v>
      </c>
      <c r="I21" s="38">
        <v>0</v>
      </c>
      <c r="J21" s="32">
        <f t="shared" si="2"/>
        <v>0</v>
      </c>
      <c r="K21" s="70">
        <f t="shared" si="10"/>
        <v>0</v>
      </c>
      <c r="L21" s="126">
        <v>0</v>
      </c>
      <c r="M21" s="124">
        <f t="shared" si="5"/>
        <v>0</v>
      </c>
      <c r="N21" s="125">
        <f t="shared" si="6"/>
        <v>0</v>
      </c>
      <c r="O21" s="125">
        <f t="shared" si="6"/>
        <v>0</v>
      </c>
      <c r="P21" s="239"/>
    </row>
    <row r="22" spans="1:16" s="19" customFormat="1" ht="117.75" customHeight="1" x14ac:dyDescent="0.25">
      <c r="A22" s="243"/>
      <c r="B22" s="211"/>
      <c r="C22" s="212"/>
      <c r="D22" s="212"/>
      <c r="E22" s="213"/>
      <c r="F22" s="97" t="s">
        <v>121</v>
      </c>
      <c r="G22" s="91">
        <v>78535.399999999994</v>
      </c>
      <c r="H22" s="32">
        <v>41853.1</v>
      </c>
      <c r="I22" s="32">
        <v>50067.6</v>
      </c>
      <c r="J22" s="32">
        <f t="shared" si="2"/>
        <v>8214.5</v>
      </c>
      <c r="K22" s="32">
        <f t="shared" si="10"/>
        <v>119.6269810360523</v>
      </c>
      <c r="L22" s="123">
        <f t="shared" si="4"/>
        <v>63.751633021541878</v>
      </c>
      <c r="M22" s="124">
        <f t="shared" si="5"/>
        <v>-28467.799999999996</v>
      </c>
      <c r="N22" s="125">
        <f t="shared" si="6"/>
        <v>78535.399999999994</v>
      </c>
      <c r="O22" s="123">
        <f t="shared" si="7"/>
        <v>100</v>
      </c>
      <c r="P22" s="240"/>
    </row>
    <row r="23" spans="1:16" s="19" customFormat="1" ht="135" customHeight="1" x14ac:dyDescent="0.25">
      <c r="A23" s="241">
        <v>3</v>
      </c>
      <c r="B23" s="205" t="s">
        <v>14</v>
      </c>
      <c r="C23" s="206"/>
      <c r="D23" s="206"/>
      <c r="E23" s="207"/>
      <c r="F23" s="94" t="s">
        <v>5</v>
      </c>
      <c r="G23" s="27">
        <f>G24+G25+G26+G28+G30</f>
        <v>724336.77739000006</v>
      </c>
      <c r="H23" s="27">
        <f t="shared" ref="H23:I23" si="15">H24+H25+H26+H28+H30</f>
        <v>435651.86257</v>
      </c>
      <c r="I23" s="27">
        <f t="shared" si="15"/>
        <v>457728.19336999999</v>
      </c>
      <c r="J23" s="29">
        <f t="shared" si="2"/>
        <v>22076.330799999996</v>
      </c>
      <c r="K23" s="30">
        <f>I23/H23*100</f>
        <v>105.06742486300121</v>
      </c>
      <c r="L23" s="117">
        <f t="shared" si="4"/>
        <v>63.192731289902227</v>
      </c>
      <c r="M23" s="121">
        <f t="shared" si="5"/>
        <v>-266608.58402000007</v>
      </c>
      <c r="N23" s="122">
        <f t="shared" si="6"/>
        <v>724336.77739000006</v>
      </c>
      <c r="O23" s="117">
        <f t="shared" si="7"/>
        <v>100</v>
      </c>
      <c r="P23" s="217" t="s">
        <v>102</v>
      </c>
    </row>
    <row r="24" spans="1:16" s="19" customFormat="1" ht="135" customHeight="1" x14ac:dyDescent="0.25">
      <c r="A24" s="242"/>
      <c r="B24" s="208"/>
      <c r="C24" s="209"/>
      <c r="D24" s="209"/>
      <c r="E24" s="210"/>
      <c r="F24" s="95" t="s">
        <v>116</v>
      </c>
      <c r="G24" s="32">
        <v>71.599999999999994</v>
      </c>
      <c r="H24" s="91">
        <v>71.599999999999994</v>
      </c>
      <c r="I24" s="32">
        <v>71.599999999999994</v>
      </c>
      <c r="J24" s="55">
        <f t="shared" si="2"/>
        <v>0</v>
      </c>
      <c r="K24" s="35">
        <f t="shared" ref="K24:L32" si="16">IF(I24=0,0,I24/H24*100)</f>
        <v>100</v>
      </c>
      <c r="L24" s="123">
        <f t="shared" si="4"/>
        <v>100</v>
      </c>
      <c r="M24" s="124">
        <f t="shared" si="5"/>
        <v>0</v>
      </c>
      <c r="N24" s="125">
        <f t="shared" si="6"/>
        <v>71.599999999999994</v>
      </c>
      <c r="O24" s="123">
        <f t="shared" si="7"/>
        <v>100</v>
      </c>
      <c r="P24" s="218"/>
    </row>
    <row r="25" spans="1:16" s="19" customFormat="1" ht="135" customHeight="1" x14ac:dyDescent="0.25">
      <c r="A25" s="242"/>
      <c r="B25" s="208"/>
      <c r="C25" s="209"/>
      <c r="D25" s="209"/>
      <c r="E25" s="210"/>
      <c r="F25" s="95" t="s">
        <v>117</v>
      </c>
      <c r="G25" s="32">
        <v>1028.3</v>
      </c>
      <c r="H25" s="91">
        <v>1028.2675899999999</v>
      </c>
      <c r="I25" s="33">
        <v>980.88971000000004</v>
      </c>
      <c r="J25" s="55">
        <f t="shared" si="2"/>
        <v>-47.377879999999891</v>
      </c>
      <c r="K25" s="35">
        <f t="shared" si="16"/>
        <v>95.392456160171307</v>
      </c>
      <c r="L25" s="123">
        <f t="shared" si="4"/>
        <v>95.389449576971714</v>
      </c>
      <c r="M25" s="124">
        <f t="shared" si="5"/>
        <v>-47.410289999999918</v>
      </c>
      <c r="N25" s="125">
        <f t="shared" si="6"/>
        <v>1028.3</v>
      </c>
      <c r="O25" s="123">
        <f t="shared" si="7"/>
        <v>100</v>
      </c>
      <c r="P25" s="218"/>
    </row>
    <row r="26" spans="1:16" s="19" customFormat="1" ht="135" customHeight="1" x14ac:dyDescent="0.25">
      <c r="A26" s="242"/>
      <c r="B26" s="208"/>
      <c r="C26" s="209"/>
      <c r="D26" s="209"/>
      <c r="E26" s="210"/>
      <c r="F26" s="95" t="s">
        <v>118</v>
      </c>
      <c r="G26" s="32">
        <v>717417.02621000004</v>
      </c>
      <c r="H26" s="91">
        <v>432628.51016000001</v>
      </c>
      <c r="I26" s="33">
        <v>454311.48060000001</v>
      </c>
      <c r="J26" s="55">
        <f t="shared" si="2"/>
        <v>21682.970440000005</v>
      </c>
      <c r="K26" s="35">
        <f t="shared" si="16"/>
        <v>105.01191436319834</v>
      </c>
      <c r="L26" s="123">
        <f t="shared" si="4"/>
        <v>63.325996457047481</v>
      </c>
      <c r="M26" s="124">
        <f t="shared" si="5"/>
        <v>-263105.54561000003</v>
      </c>
      <c r="N26" s="125">
        <f t="shared" si="6"/>
        <v>717417.02621000004</v>
      </c>
      <c r="O26" s="123">
        <f t="shared" si="7"/>
        <v>100</v>
      </c>
      <c r="P26" s="218"/>
    </row>
    <row r="27" spans="1:16" s="19" customFormat="1" ht="202.5" x14ac:dyDescent="0.25">
      <c r="A27" s="242"/>
      <c r="B27" s="208"/>
      <c r="C27" s="209"/>
      <c r="D27" s="209"/>
      <c r="E27" s="210"/>
      <c r="F27" s="96" t="s">
        <v>119</v>
      </c>
      <c r="G27" s="40">
        <v>0</v>
      </c>
      <c r="H27" s="40">
        <v>0</v>
      </c>
      <c r="I27" s="40">
        <v>0</v>
      </c>
      <c r="J27" s="49">
        <f t="shared" si="2"/>
        <v>0</v>
      </c>
      <c r="K27" s="49">
        <f t="shared" si="16"/>
        <v>0</v>
      </c>
      <c r="L27" s="49">
        <f t="shared" si="16"/>
        <v>0</v>
      </c>
      <c r="M27" s="124">
        <f t="shared" si="5"/>
        <v>0</v>
      </c>
      <c r="N27" s="125">
        <f t="shared" si="6"/>
        <v>0</v>
      </c>
      <c r="O27" s="123" t="e">
        <f t="shared" si="7"/>
        <v>#DIV/0!</v>
      </c>
      <c r="P27" s="218"/>
    </row>
    <row r="28" spans="1:16" s="19" customFormat="1" ht="202.5" x14ac:dyDescent="0.25">
      <c r="A28" s="242"/>
      <c r="B28" s="208"/>
      <c r="C28" s="209"/>
      <c r="D28" s="209"/>
      <c r="E28" s="210"/>
      <c r="F28" s="96" t="s">
        <v>122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124">
        <f t="shared" si="5"/>
        <v>0</v>
      </c>
      <c r="N28" s="125">
        <f t="shared" si="6"/>
        <v>0</v>
      </c>
      <c r="O28" s="123" t="e">
        <f t="shared" si="7"/>
        <v>#DIV/0!</v>
      </c>
      <c r="P28" s="218"/>
    </row>
    <row r="29" spans="1:16" s="19" customFormat="1" ht="135" customHeight="1" x14ac:dyDescent="0.25">
      <c r="A29" s="242"/>
      <c r="B29" s="208"/>
      <c r="C29" s="209"/>
      <c r="D29" s="209"/>
      <c r="E29" s="210"/>
      <c r="F29" s="96" t="s">
        <v>120</v>
      </c>
      <c r="G29" s="40">
        <v>0</v>
      </c>
      <c r="H29" s="40">
        <v>0</v>
      </c>
      <c r="I29" s="40">
        <v>0</v>
      </c>
      <c r="J29" s="49">
        <f t="shared" si="2"/>
        <v>0</v>
      </c>
      <c r="K29" s="49">
        <f t="shared" si="16"/>
        <v>0</v>
      </c>
      <c r="L29" s="49">
        <f t="shared" si="16"/>
        <v>0</v>
      </c>
      <c r="M29" s="124">
        <f t="shared" si="5"/>
        <v>0</v>
      </c>
      <c r="N29" s="125">
        <f t="shared" si="6"/>
        <v>0</v>
      </c>
      <c r="O29" s="123" t="e">
        <f t="shared" si="7"/>
        <v>#DIV/0!</v>
      </c>
      <c r="P29" s="218"/>
    </row>
    <row r="30" spans="1:16" s="19" customFormat="1" ht="90" customHeight="1" x14ac:dyDescent="0.25">
      <c r="A30" s="243"/>
      <c r="B30" s="211"/>
      <c r="C30" s="212"/>
      <c r="D30" s="212"/>
      <c r="E30" s="213"/>
      <c r="F30" s="97" t="s">
        <v>121</v>
      </c>
      <c r="G30" s="50">
        <v>5819.8511799999997</v>
      </c>
      <c r="H30" s="50">
        <v>1923.4848199999999</v>
      </c>
      <c r="I30" s="50">
        <v>2364.2230599999998</v>
      </c>
      <c r="J30" s="67">
        <f t="shared" si="2"/>
        <v>440.73823999999991</v>
      </c>
      <c r="K30" s="51">
        <f t="shared" si="16"/>
        <v>122.91352837398529</v>
      </c>
      <c r="L30" s="51">
        <f t="shared" si="16"/>
        <v>18.641990574273475</v>
      </c>
      <c r="M30" s="124">
        <f t="shared" si="5"/>
        <v>-3455.6281199999999</v>
      </c>
      <c r="N30" s="125">
        <f t="shared" si="6"/>
        <v>5819.8511799999997</v>
      </c>
      <c r="O30" s="123">
        <f t="shared" si="7"/>
        <v>100</v>
      </c>
      <c r="P30" s="219"/>
    </row>
    <row r="31" spans="1:16" s="19" customFormat="1" ht="135" customHeight="1" x14ac:dyDescent="0.25">
      <c r="A31" s="202">
        <v>4</v>
      </c>
      <c r="B31" s="205" t="s">
        <v>15</v>
      </c>
      <c r="C31" s="206"/>
      <c r="D31" s="206"/>
      <c r="E31" s="207"/>
      <c r="F31" s="94" t="s">
        <v>5</v>
      </c>
      <c r="G31" s="27">
        <f>G32+G33+G34+G36+G38</f>
        <v>12230.07332</v>
      </c>
      <c r="H31" s="27">
        <f t="shared" ref="H31:I31" si="17">H32+H33+H34+H36+H38</f>
        <v>8068.95</v>
      </c>
      <c r="I31" s="27">
        <f t="shared" si="17"/>
        <v>6327.83</v>
      </c>
      <c r="J31" s="29">
        <f t="shared" si="2"/>
        <v>-1741.12</v>
      </c>
      <c r="K31" s="30">
        <f t="shared" si="16"/>
        <v>78.421975597816314</v>
      </c>
      <c r="L31" s="117">
        <f>I31/G31*100</f>
        <v>51.739918759538561</v>
      </c>
      <c r="M31" s="121">
        <f t="shared" si="5"/>
        <v>-5902.2433199999996</v>
      </c>
      <c r="N31" s="122">
        <f t="shared" si="6"/>
        <v>12230.07332</v>
      </c>
      <c r="O31" s="117">
        <f t="shared" si="7"/>
        <v>100</v>
      </c>
      <c r="P31" s="217" t="s">
        <v>16</v>
      </c>
    </row>
    <row r="32" spans="1:16" s="19" customFormat="1" ht="135" customHeight="1" x14ac:dyDescent="0.25">
      <c r="A32" s="203"/>
      <c r="B32" s="208"/>
      <c r="C32" s="209"/>
      <c r="D32" s="209"/>
      <c r="E32" s="210"/>
      <c r="F32" s="95" t="s">
        <v>116</v>
      </c>
      <c r="G32" s="50">
        <v>0</v>
      </c>
      <c r="H32" s="50">
        <v>0</v>
      </c>
      <c r="I32" s="50">
        <v>0</v>
      </c>
      <c r="J32" s="51">
        <f t="shared" si="2"/>
        <v>0</v>
      </c>
      <c r="K32" s="51">
        <f t="shared" si="16"/>
        <v>0</v>
      </c>
      <c r="L32" s="51">
        <f t="shared" si="16"/>
        <v>0</v>
      </c>
      <c r="M32" s="124">
        <f t="shared" si="5"/>
        <v>0</v>
      </c>
      <c r="N32" s="124">
        <f t="shared" ref="N32:N33" si="18">J32-H32</f>
        <v>0</v>
      </c>
      <c r="O32" s="124">
        <f t="shared" ref="O32:O33" si="19">K32-I32</f>
        <v>0</v>
      </c>
      <c r="P32" s="218"/>
    </row>
    <row r="33" spans="1:16" s="19" customFormat="1" ht="135" customHeight="1" x14ac:dyDescent="0.25">
      <c r="A33" s="203"/>
      <c r="B33" s="208"/>
      <c r="C33" s="209"/>
      <c r="D33" s="209"/>
      <c r="E33" s="210"/>
      <c r="F33" s="95" t="s">
        <v>117</v>
      </c>
      <c r="G33" s="50">
        <v>0</v>
      </c>
      <c r="H33" s="50">
        <v>0</v>
      </c>
      <c r="I33" s="50">
        <v>0</v>
      </c>
      <c r="J33" s="51">
        <f t="shared" si="2"/>
        <v>0</v>
      </c>
      <c r="L33" s="51">
        <v>0</v>
      </c>
      <c r="M33" s="124">
        <f t="shared" si="5"/>
        <v>0</v>
      </c>
      <c r="N33" s="124">
        <f t="shared" si="18"/>
        <v>0</v>
      </c>
      <c r="O33" s="124">
        <f t="shared" si="19"/>
        <v>0</v>
      </c>
      <c r="P33" s="218"/>
    </row>
    <row r="34" spans="1:16" s="19" customFormat="1" ht="135" customHeight="1" x14ac:dyDescent="0.25">
      <c r="A34" s="203"/>
      <c r="B34" s="208"/>
      <c r="C34" s="209"/>
      <c r="D34" s="209"/>
      <c r="E34" s="210"/>
      <c r="F34" s="95" t="s">
        <v>118</v>
      </c>
      <c r="G34" s="109">
        <v>12230.07332</v>
      </c>
      <c r="H34" s="109">
        <v>8068.95</v>
      </c>
      <c r="I34" s="71">
        <v>6327.83</v>
      </c>
      <c r="J34" s="36">
        <f t="shared" si="2"/>
        <v>-1741.12</v>
      </c>
      <c r="K34" s="35">
        <f t="shared" ref="K34:L84" si="20">IF(I34=0,0,I34/H34*100)</f>
        <v>78.421975597816314</v>
      </c>
      <c r="L34" s="123">
        <f>I34/G34*100</f>
        <v>51.739918759538561</v>
      </c>
      <c r="M34" s="124">
        <f t="shared" si="5"/>
        <v>-5902.2433199999996</v>
      </c>
      <c r="N34" s="125">
        <f t="shared" si="6"/>
        <v>12230.07332</v>
      </c>
      <c r="O34" s="123">
        <f t="shared" si="7"/>
        <v>100</v>
      </c>
      <c r="P34" s="218"/>
    </row>
    <row r="35" spans="1:16" s="19" customFormat="1" ht="202.5" x14ac:dyDescent="0.25">
      <c r="A35" s="203"/>
      <c r="B35" s="208"/>
      <c r="C35" s="209"/>
      <c r="D35" s="209"/>
      <c r="E35" s="210"/>
      <c r="F35" s="96" t="s">
        <v>119</v>
      </c>
      <c r="G35" s="50">
        <v>0</v>
      </c>
      <c r="H35" s="50">
        <v>0</v>
      </c>
      <c r="I35" s="50">
        <v>0</v>
      </c>
      <c r="J35" s="32">
        <f t="shared" si="2"/>
        <v>0</v>
      </c>
      <c r="K35" s="32">
        <f t="shared" si="20"/>
        <v>0</v>
      </c>
      <c r="L35" s="32">
        <f t="shared" si="20"/>
        <v>0</v>
      </c>
      <c r="M35" s="124">
        <f t="shared" si="5"/>
        <v>0</v>
      </c>
      <c r="N35" s="125">
        <f t="shared" si="6"/>
        <v>0</v>
      </c>
      <c r="O35" s="125">
        <f t="shared" si="6"/>
        <v>0</v>
      </c>
      <c r="P35" s="218"/>
    </row>
    <row r="36" spans="1:16" s="19" customFormat="1" ht="202.5" x14ac:dyDescent="0.25">
      <c r="A36" s="203"/>
      <c r="B36" s="208"/>
      <c r="C36" s="209"/>
      <c r="D36" s="209"/>
      <c r="E36" s="210"/>
      <c r="F36" s="96" t="s">
        <v>122</v>
      </c>
      <c r="G36" s="50"/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124">
        <f t="shared" si="5"/>
        <v>0</v>
      </c>
      <c r="N36" s="125">
        <f t="shared" si="6"/>
        <v>0</v>
      </c>
      <c r="O36" s="125">
        <f t="shared" si="6"/>
        <v>0</v>
      </c>
      <c r="P36" s="218"/>
    </row>
    <row r="37" spans="1:16" s="19" customFormat="1" ht="135" customHeight="1" x14ac:dyDescent="0.25">
      <c r="A37" s="203"/>
      <c r="B37" s="208"/>
      <c r="C37" s="209"/>
      <c r="D37" s="209"/>
      <c r="E37" s="210"/>
      <c r="F37" s="96" t="s">
        <v>120</v>
      </c>
      <c r="G37" s="50">
        <v>0</v>
      </c>
      <c r="H37" s="50">
        <v>0</v>
      </c>
      <c r="I37" s="50">
        <v>0</v>
      </c>
      <c r="J37" s="32">
        <f t="shared" si="2"/>
        <v>0</v>
      </c>
      <c r="K37" s="32">
        <f t="shared" si="20"/>
        <v>0</v>
      </c>
      <c r="L37" s="32">
        <f t="shared" si="20"/>
        <v>0</v>
      </c>
      <c r="M37" s="124">
        <f t="shared" si="5"/>
        <v>0</v>
      </c>
      <c r="N37" s="125">
        <f t="shared" si="6"/>
        <v>0</v>
      </c>
      <c r="O37" s="125">
        <f t="shared" si="6"/>
        <v>0</v>
      </c>
      <c r="P37" s="218"/>
    </row>
    <row r="38" spans="1:16" s="19" customFormat="1" ht="135" customHeight="1" x14ac:dyDescent="0.25">
      <c r="A38" s="204"/>
      <c r="B38" s="211"/>
      <c r="C38" s="212"/>
      <c r="D38" s="212"/>
      <c r="E38" s="213"/>
      <c r="F38" s="97" t="s">
        <v>121</v>
      </c>
      <c r="G38" s="50">
        <v>0</v>
      </c>
      <c r="H38" s="50">
        <v>0</v>
      </c>
      <c r="I38" s="50">
        <v>0</v>
      </c>
      <c r="J38" s="32">
        <f t="shared" si="2"/>
        <v>0</v>
      </c>
      <c r="K38" s="32">
        <f t="shared" si="20"/>
        <v>0</v>
      </c>
      <c r="L38" s="32">
        <f t="shared" si="20"/>
        <v>0</v>
      </c>
      <c r="M38" s="124">
        <f t="shared" si="5"/>
        <v>0</v>
      </c>
      <c r="N38" s="125">
        <f t="shared" si="6"/>
        <v>0</v>
      </c>
      <c r="O38" s="125">
        <f t="shared" si="6"/>
        <v>0</v>
      </c>
      <c r="P38" s="219"/>
    </row>
    <row r="39" spans="1:16" s="19" customFormat="1" ht="135" customHeight="1" x14ac:dyDescent="0.25">
      <c r="A39" s="202">
        <v>5</v>
      </c>
      <c r="B39" s="205" t="s">
        <v>17</v>
      </c>
      <c r="C39" s="206"/>
      <c r="D39" s="206"/>
      <c r="E39" s="207"/>
      <c r="F39" s="94" t="s">
        <v>5</v>
      </c>
      <c r="G39" s="27">
        <f>G40+G41+G42+G44+G46</f>
        <v>326798.59999999998</v>
      </c>
      <c r="H39" s="27">
        <f t="shared" ref="H39:I39" si="21">H40+H41+H42+H44+H46</f>
        <v>202178.90000000002</v>
      </c>
      <c r="I39" s="27">
        <f t="shared" si="21"/>
        <v>234783.55120000002</v>
      </c>
      <c r="J39" s="29">
        <f t="shared" si="2"/>
        <v>32604.651199999993</v>
      </c>
      <c r="K39" s="30">
        <f t="shared" si="20"/>
        <v>116.12663398603908</v>
      </c>
      <c r="L39" s="117">
        <f t="shared" si="4"/>
        <v>71.843499696755146</v>
      </c>
      <c r="M39" s="121">
        <f t="shared" si="5"/>
        <v>-92015.04879999996</v>
      </c>
      <c r="N39" s="122">
        <f t="shared" si="6"/>
        <v>326798.59999999998</v>
      </c>
      <c r="O39" s="117">
        <f t="shared" si="7"/>
        <v>100</v>
      </c>
      <c r="P39" s="238" t="s">
        <v>101</v>
      </c>
    </row>
    <row r="40" spans="1:16" s="19" customFormat="1" ht="135" customHeight="1" x14ac:dyDescent="0.25">
      <c r="A40" s="203"/>
      <c r="B40" s="208"/>
      <c r="C40" s="209"/>
      <c r="D40" s="209"/>
      <c r="E40" s="210"/>
      <c r="F40" s="95" t="s">
        <v>116</v>
      </c>
      <c r="G40" s="61">
        <v>0</v>
      </c>
      <c r="H40" s="103">
        <v>0</v>
      </c>
      <c r="I40" s="61">
        <v>0</v>
      </c>
      <c r="J40" s="61">
        <v>0</v>
      </c>
      <c r="K40" s="61">
        <f t="shared" si="20"/>
        <v>0</v>
      </c>
      <c r="L40" s="61">
        <f t="shared" ref="L40" si="22">IF(J40=0,0,J40/I40*100)</f>
        <v>0</v>
      </c>
      <c r="M40" s="61">
        <f t="shared" ref="M40" si="23">IF(K40=0,0,K40/J40*100)</f>
        <v>0</v>
      </c>
      <c r="N40" s="61">
        <f t="shared" ref="N40" si="24">IF(L40=0,0,L40/K40*100)</f>
        <v>0</v>
      </c>
      <c r="O40" s="61">
        <f t="shared" ref="O40" si="25">IF(M40=0,0,M40/L40*100)</f>
        <v>0</v>
      </c>
      <c r="P40" s="239"/>
    </row>
    <row r="41" spans="1:16" s="19" customFormat="1" ht="135" customHeight="1" x14ac:dyDescent="0.25">
      <c r="A41" s="203"/>
      <c r="B41" s="208"/>
      <c r="C41" s="209"/>
      <c r="D41" s="209"/>
      <c r="E41" s="210"/>
      <c r="F41" s="95" t="s">
        <v>117</v>
      </c>
      <c r="G41" s="91">
        <v>13649.2</v>
      </c>
      <c r="H41" s="91">
        <v>13649.2</v>
      </c>
      <c r="I41" s="91">
        <v>12837.2</v>
      </c>
      <c r="J41" s="55">
        <f>I41-H41</f>
        <v>-812</v>
      </c>
      <c r="K41" s="33">
        <f t="shared" si="20"/>
        <v>94.050933388037393</v>
      </c>
      <c r="L41" s="123">
        <f t="shared" si="4"/>
        <v>94.050933388037393</v>
      </c>
      <c r="M41" s="124">
        <f t="shared" si="5"/>
        <v>-812</v>
      </c>
      <c r="N41" s="125">
        <f t="shared" si="6"/>
        <v>13649.2</v>
      </c>
      <c r="O41" s="123">
        <f t="shared" si="7"/>
        <v>100</v>
      </c>
      <c r="P41" s="239"/>
    </row>
    <row r="42" spans="1:16" s="19" customFormat="1" ht="135" customHeight="1" x14ac:dyDescent="0.25">
      <c r="A42" s="203"/>
      <c r="B42" s="208"/>
      <c r="C42" s="209"/>
      <c r="D42" s="209"/>
      <c r="E42" s="210"/>
      <c r="F42" s="95" t="s">
        <v>118</v>
      </c>
      <c r="G42" s="91">
        <v>297741.09999999998</v>
      </c>
      <c r="H42" s="91">
        <v>179686.6</v>
      </c>
      <c r="I42" s="91">
        <v>208772.2512</v>
      </c>
      <c r="J42" s="55">
        <f>I42-H42</f>
        <v>29085.651199999993</v>
      </c>
      <c r="K42" s="35">
        <f t="shared" si="20"/>
        <v>116.18687826471199</v>
      </c>
      <c r="L42" s="123">
        <f t="shared" si="4"/>
        <v>70.118720996194355</v>
      </c>
      <c r="M42" s="124">
        <f t="shared" si="5"/>
        <v>-88968.848799999978</v>
      </c>
      <c r="N42" s="125">
        <f t="shared" si="6"/>
        <v>297741.09999999998</v>
      </c>
      <c r="O42" s="123">
        <f t="shared" si="7"/>
        <v>100</v>
      </c>
      <c r="P42" s="239"/>
    </row>
    <row r="43" spans="1:16" s="19" customFormat="1" ht="202.5" x14ac:dyDescent="0.25">
      <c r="A43" s="203"/>
      <c r="B43" s="208"/>
      <c r="C43" s="209"/>
      <c r="D43" s="209"/>
      <c r="E43" s="210"/>
      <c r="F43" s="96" t="s">
        <v>119</v>
      </c>
      <c r="G43" s="61">
        <v>0</v>
      </c>
      <c r="H43" s="103">
        <v>0</v>
      </c>
      <c r="I43" s="61">
        <v>0</v>
      </c>
      <c r="J43" s="61">
        <f t="shared" ref="J43:J46" si="26">I43-H43</f>
        <v>0</v>
      </c>
      <c r="K43" s="61">
        <f t="shared" si="20"/>
        <v>0</v>
      </c>
      <c r="L43" s="61">
        <f t="shared" ref="L43:L45" si="27">IF(J43=0,0,J43/I43*100)</f>
        <v>0</v>
      </c>
      <c r="M43" s="61">
        <f t="shared" ref="M43:M45" si="28">IF(K43=0,0,K43/J43*100)</f>
        <v>0</v>
      </c>
      <c r="N43" s="61">
        <f t="shared" ref="N43:N45" si="29">IF(L43=0,0,L43/K43*100)</f>
        <v>0</v>
      </c>
      <c r="O43" s="61">
        <f t="shared" ref="O43:O45" si="30">IF(M43=0,0,M43/L43*100)</f>
        <v>0</v>
      </c>
      <c r="P43" s="239"/>
    </row>
    <row r="44" spans="1:16" s="19" customFormat="1" ht="202.5" x14ac:dyDescent="0.25">
      <c r="A44" s="203"/>
      <c r="B44" s="208"/>
      <c r="C44" s="209"/>
      <c r="D44" s="209"/>
      <c r="E44" s="210"/>
      <c r="F44" s="96" t="s">
        <v>122</v>
      </c>
      <c r="G44" s="61"/>
      <c r="H44" s="61"/>
      <c r="I44" s="61"/>
      <c r="J44" s="61"/>
      <c r="K44" s="61">
        <f t="shared" si="20"/>
        <v>0</v>
      </c>
      <c r="L44" s="61">
        <f t="shared" si="27"/>
        <v>0</v>
      </c>
      <c r="M44" s="61">
        <f t="shared" si="28"/>
        <v>0</v>
      </c>
      <c r="N44" s="61">
        <f t="shared" si="29"/>
        <v>0</v>
      </c>
      <c r="O44" s="61">
        <f t="shared" si="30"/>
        <v>0</v>
      </c>
      <c r="P44" s="239"/>
    </row>
    <row r="45" spans="1:16" s="19" customFormat="1" ht="135" customHeight="1" x14ac:dyDescent="0.25">
      <c r="A45" s="203"/>
      <c r="B45" s="208"/>
      <c r="C45" s="209"/>
      <c r="D45" s="209"/>
      <c r="E45" s="210"/>
      <c r="F45" s="96" t="s">
        <v>120</v>
      </c>
      <c r="G45" s="61">
        <v>0</v>
      </c>
      <c r="H45" s="61">
        <v>0</v>
      </c>
      <c r="I45" s="61">
        <v>0</v>
      </c>
      <c r="J45" s="61">
        <f t="shared" si="26"/>
        <v>0</v>
      </c>
      <c r="K45" s="61">
        <f t="shared" si="20"/>
        <v>0</v>
      </c>
      <c r="L45" s="61">
        <f t="shared" si="27"/>
        <v>0</v>
      </c>
      <c r="M45" s="61">
        <f t="shared" si="28"/>
        <v>0</v>
      </c>
      <c r="N45" s="61">
        <f t="shared" si="29"/>
        <v>0</v>
      </c>
      <c r="O45" s="61">
        <f t="shared" si="30"/>
        <v>0</v>
      </c>
      <c r="P45" s="239"/>
    </row>
    <row r="46" spans="1:16" s="19" customFormat="1" ht="135" customHeight="1" x14ac:dyDescent="0.25">
      <c r="A46" s="204"/>
      <c r="B46" s="211"/>
      <c r="C46" s="212"/>
      <c r="D46" s="212"/>
      <c r="E46" s="213"/>
      <c r="F46" s="97" t="s">
        <v>121</v>
      </c>
      <c r="G46" s="32">
        <v>15408.3</v>
      </c>
      <c r="H46" s="32">
        <v>8843.1</v>
      </c>
      <c r="I46" s="32">
        <v>13174.1</v>
      </c>
      <c r="J46" s="33">
        <f t="shared" si="26"/>
        <v>4331</v>
      </c>
      <c r="K46" s="35">
        <f t="shared" si="20"/>
        <v>148.97603781479344</v>
      </c>
      <c r="L46" s="123">
        <f t="shared" si="4"/>
        <v>85.500022715030227</v>
      </c>
      <c r="M46" s="124">
        <f t="shared" si="5"/>
        <v>-2234.1999999999989</v>
      </c>
      <c r="N46" s="125">
        <f t="shared" si="6"/>
        <v>15408.3</v>
      </c>
      <c r="O46" s="123">
        <f t="shared" si="7"/>
        <v>100</v>
      </c>
      <c r="P46" s="240"/>
    </row>
    <row r="47" spans="1:16" s="19" customFormat="1" ht="135" customHeight="1" x14ac:dyDescent="0.25">
      <c r="A47" s="202">
        <v>6</v>
      </c>
      <c r="B47" s="205" t="s">
        <v>18</v>
      </c>
      <c r="C47" s="206"/>
      <c r="D47" s="206"/>
      <c r="E47" s="207"/>
      <c r="F47" s="94" t="s">
        <v>5</v>
      </c>
      <c r="G47" s="27">
        <f>G48+G49+G50+G52+G54</f>
        <v>179123.78</v>
      </c>
      <c r="H47" s="27">
        <f t="shared" ref="H47:I47" si="31">H48+H49+H50+H52+H54</f>
        <v>107075.65</v>
      </c>
      <c r="I47" s="27">
        <f t="shared" si="31"/>
        <v>128250.84999999999</v>
      </c>
      <c r="J47" s="29">
        <f>J48+J49+J50</f>
        <v>21175.199999999997</v>
      </c>
      <c r="K47" s="30">
        <f t="shared" si="20"/>
        <v>119.77592477841601</v>
      </c>
      <c r="L47" s="117">
        <f t="shared" si="4"/>
        <v>71.599008238883741</v>
      </c>
      <c r="M47" s="121">
        <f t="shared" si="5"/>
        <v>-50872.930000000008</v>
      </c>
      <c r="N47" s="122">
        <f t="shared" si="6"/>
        <v>179123.78</v>
      </c>
      <c r="O47" s="117">
        <f t="shared" si="7"/>
        <v>100</v>
      </c>
      <c r="P47" s="238" t="s">
        <v>19</v>
      </c>
    </row>
    <row r="48" spans="1:16" s="19" customFormat="1" ht="135" customHeight="1" x14ac:dyDescent="0.25">
      <c r="A48" s="203"/>
      <c r="B48" s="208"/>
      <c r="C48" s="209"/>
      <c r="D48" s="209"/>
      <c r="E48" s="210"/>
      <c r="F48" s="95" t="s">
        <v>116</v>
      </c>
      <c r="G48" s="52">
        <v>0</v>
      </c>
      <c r="H48" s="53">
        <v>0</v>
      </c>
      <c r="I48" s="47">
        <v>0</v>
      </c>
      <c r="J48" s="54">
        <f>I48-H48</f>
        <v>0</v>
      </c>
      <c r="K48" s="56">
        <f t="shared" si="20"/>
        <v>0</v>
      </c>
      <c r="L48" s="56">
        <f t="shared" si="20"/>
        <v>0</v>
      </c>
      <c r="M48" s="124">
        <f t="shared" si="5"/>
        <v>0</v>
      </c>
      <c r="N48" s="125">
        <f t="shared" si="6"/>
        <v>0</v>
      </c>
      <c r="O48" s="125">
        <f t="shared" si="6"/>
        <v>0</v>
      </c>
      <c r="P48" s="239"/>
    </row>
    <row r="49" spans="1:16" s="19" customFormat="1" ht="135" customHeight="1" x14ac:dyDescent="0.25">
      <c r="A49" s="203"/>
      <c r="B49" s="208"/>
      <c r="C49" s="209"/>
      <c r="D49" s="209"/>
      <c r="E49" s="210"/>
      <c r="F49" s="95" t="s">
        <v>117</v>
      </c>
      <c r="G49" s="142">
        <v>164610.1</v>
      </c>
      <c r="H49" s="142">
        <v>97670.5</v>
      </c>
      <c r="I49" s="71">
        <v>118733.45</v>
      </c>
      <c r="J49" s="55">
        <f>I49-H49</f>
        <v>21062.949999999997</v>
      </c>
      <c r="K49" s="35">
        <f t="shared" si="20"/>
        <v>121.56531398938266</v>
      </c>
      <c r="L49" s="123">
        <f t="shared" si="4"/>
        <v>72.130112307811004</v>
      </c>
      <c r="M49" s="124">
        <f t="shared" si="5"/>
        <v>-45876.650000000009</v>
      </c>
      <c r="N49" s="125">
        <f t="shared" si="6"/>
        <v>164610.1</v>
      </c>
      <c r="O49" s="123">
        <f t="shared" si="7"/>
        <v>100</v>
      </c>
      <c r="P49" s="239"/>
    </row>
    <row r="50" spans="1:16" s="19" customFormat="1" ht="135" customHeight="1" x14ac:dyDescent="0.25">
      <c r="A50" s="203"/>
      <c r="B50" s="208"/>
      <c r="C50" s="209"/>
      <c r="D50" s="209"/>
      <c r="E50" s="210"/>
      <c r="F50" s="95" t="s">
        <v>118</v>
      </c>
      <c r="G50" s="142">
        <v>14513.68</v>
      </c>
      <c r="H50" s="142">
        <v>9405.15</v>
      </c>
      <c r="I50" s="71">
        <v>9517.4</v>
      </c>
      <c r="J50" s="55">
        <f>I50-H50</f>
        <v>112.25</v>
      </c>
      <c r="K50" s="48">
        <f t="shared" si="20"/>
        <v>101.19349505324212</v>
      </c>
      <c r="L50" s="123">
        <f t="shared" si="4"/>
        <v>65.575374405388558</v>
      </c>
      <c r="M50" s="124">
        <f t="shared" si="5"/>
        <v>-4996.2800000000007</v>
      </c>
      <c r="N50" s="125">
        <f t="shared" si="6"/>
        <v>14513.68</v>
      </c>
      <c r="O50" s="123">
        <f t="shared" si="7"/>
        <v>100</v>
      </c>
      <c r="P50" s="239"/>
    </row>
    <row r="51" spans="1:16" s="19" customFormat="1" ht="202.5" x14ac:dyDescent="0.25">
      <c r="A51" s="203"/>
      <c r="B51" s="208"/>
      <c r="C51" s="209"/>
      <c r="D51" s="209"/>
      <c r="E51" s="210"/>
      <c r="F51" s="96" t="s">
        <v>119</v>
      </c>
      <c r="G51" s="40">
        <v>0</v>
      </c>
      <c r="H51" s="40">
        <v>0</v>
      </c>
      <c r="I51" s="40">
        <v>0</v>
      </c>
      <c r="J51" s="49">
        <v>0</v>
      </c>
      <c r="K51" s="48">
        <f t="shared" si="20"/>
        <v>0</v>
      </c>
      <c r="L51" s="48">
        <f t="shared" si="20"/>
        <v>0</v>
      </c>
      <c r="M51" s="124">
        <f t="shared" si="5"/>
        <v>0</v>
      </c>
      <c r="N51" s="125">
        <f t="shared" si="6"/>
        <v>0</v>
      </c>
      <c r="O51" s="125">
        <f t="shared" si="6"/>
        <v>0</v>
      </c>
      <c r="P51" s="239"/>
    </row>
    <row r="52" spans="1:16" s="19" customFormat="1" ht="202.5" x14ac:dyDescent="0.25">
      <c r="A52" s="203"/>
      <c r="B52" s="208"/>
      <c r="C52" s="209"/>
      <c r="D52" s="209"/>
      <c r="E52" s="210"/>
      <c r="F52" s="96" t="s">
        <v>122</v>
      </c>
      <c r="G52" s="40"/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124">
        <f t="shared" si="5"/>
        <v>0</v>
      </c>
      <c r="N52" s="125">
        <f t="shared" si="6"/>
        <v>0</v>
      </c>
      <c r="O52" s="125">
        <f t="shared" si="6"/>
        <v>0</v>
      </c>
      <c r="P52" s="239"/>
    </row>
    <row r="53" spans="1:16" s="19" customFormat="1" ht="135" customHeight="1" x14ac:dyDescent="0.25">
      <c r="A53" s="203"/>
      <c r="B53" s="208"/>
      <c r="C53" s="209"/>
      <c r="D53" s="209"/>
      <c r="E53" s="210"/>
      <c r="F53" s="96" t="s">
        <v>120</v>
      </c>
      <c r="G53" s="40">
        <v>0</v>
      </c>
      <c r="H53" s="40">
        <v>0</v>
      </c>
      <c r="I53" s="40">
        <v>0</v>
      </c>
      <c r="J53" s="49">
        <v>0</v>
      </c>
      <c r="K53" s="48">
        <f t="shared" si="20"/>
        <v>0</v>
      </c>
      <c r="L53" s="40">
        <v>0</v>
      </c>
      <c r="M53" s="124">
        <f t="shared" si="5"/>
        <v>0</v>
      </c>
      <c r="N53" s="125">
        <f t="shared" si="6"/>
        <v>0</v>
      </c>
      <c r="O53" s="125">
        <f t="shared" si="6"/>
        <v>0</v>
      </c>
      <c r="P53" s="239"/>
    </row>
    <row r="54" spans="1:16" s="19" customFormat="1" ht="135" customHeight="1" x14ac:dyDescent="0.25">
      <c r="A54" s="204"/>
      <c r="B54" s="211"/>
      <c r="C54" s="212"/>
      <c r="D54" s="212"/>
      <c r="E54" s="213"/>
      <c r="F54" s="97" t="s">
        <v>121</v>
      </c>
      <c r="G54" s="40">
        <v>0</v>
      </c>
      <c r="H54" s="40">
        <v>0</v>
      </c>
      <c r="I54" s="40">
        <v>0</v>
      </c>
      <c r="J54" s="49">
        <v>0</v>
      </c>
      <c r="K54" s="48">
        <f t="shared" si="20"/>
        <v>0</v>
      </c>
      <c r="L54" s="40">
        <v>0</v>
      </c>
      <c r="M54" s="124">
        <f t="shared" si="5"/>
        <v>0</v>
      </c>
      <c r="N54" s="125">
        <f t="shared" si="6"/>
        <v>0</v>
      </c>
      <c r="O54" s="125">
        <f t="shared" si="6"/>
        <v>0</v>
      </c>
      <c r="P54" s="240"/>
    </row>
    <row r="55" spans="1:16" s="19" customFormat="1" ht="135" customHeight="1" x14ac:dyDescent="0.25">
      <c r="A55" s="202">
        <v>7</v>
      </c>
      <c r="B55" s="205" t="s">
        <v>20</v>
      </c>
      <c r="C55" s="206"/>
      <c r="D55" s="206"/>
      <c r="E55" s="207"/>
      <c r="F55" s="94" t="s">
        <v>5</v>
      </c>
      <c r="G55" s="27">
        <f>G56+G57+G58+G60+G62</f>
        <v>9288.4</v>
      </c>
      <c r="H55" s="27">
        <f t="shared" ref="H55:I55" si="32">H56+H57+H58+H60+H62</f>
        <v>7088.0995699999994</v>
      </c>
      <c r="I55" s="27">
        <f t="shared" si="32"/>
        <v>7783.3</v>
      </c>
      <c r="J55" s="29">
        <f>J56+J57+J58</f>
        <v>695.2004300000001</v>
      </c>
      <c r="K55" s="30">
        <f t="shared" si="20"/>
        <v>109.80799469779458</v>
      </c>
      <c r="L55" s="117">
        <f t="shared" si="4"/>
        <v>83.795917488480271</v>
      </c>
      <c r="M55" s="121">
        <f t="shared" si="5"/>
        <v>-1505.0999999999995</v>
      </c>
      <c r="N55" s="122">
        <f t="shared" si="6"/>
        <v>9288.4</v>
      </c>
      <c r="O55" s="117">
        <f t="shared" si="7"/>
        <v>100</v>
      </c>
      <c r="P55" s="235" t="s">
        <v>21</v>
      </c>
    </row>
    <row r="56" spans="1:16" s="19" customFormat="1" ht="135" customHeight="1" x14ac:dyDescent="0.25">
      <c r="A56" s="203"/>
      <c r="B56" s="208"/>
      <c r="C56" s="209"/>
      <c r="D56" s="209"/>
      <c r="E56" s="210"/>
      <c r="F56" s="104" t="s">
        <v>116</v>
      </c>
      <c r="G56" s="40">
        <v>0</v>
      </c>
      <c r="H56" s="40">
        <v>0</v>
      </c>
      <c r="I56" s="40">
        <v>0</v>
      </c>
      <c r="J56" s="40">
        <f>I56-H56</f>
        <v>0</v>
      </c>
      <c r="K56" s="40">
        <f t="shared" si="20"/>
        <v>0</v>
      </c>
      <c r="L56" s="123" t="e">
        <f t="shared" si="4"/>
        <v>#DIV/0!</v>
      </c>
      <c r="M56" s="124">
        <f t="shared" si="5"/>
        <v>0</v>
      </c>
      <c r="N56" s="125">
        <f t="shared" si="6"/>
        <v>0</v>
      </c>
      <c r="O56" s="123" t="e">
        <f t="shared" si="7"/>
        <v>#DIV/0!</v>
      </c>
      <c r="P56" s="236"/>
    </row>
    <row r="57" spans="1:16" s="19" customFormat="1" ht="135" customHeight="1" x14ac:dyDescent="0.25">
      <c r="A57" s="203"/>
      <c r="B57" s="208"/>
      <c r="C57" s="209"/>
      <c r="D57" s="209"/>
      <c r="E57" s="210"/>
      <c r="F57" s="104" t="s">
        <v>117</v>
      </c>
      <c r="G57" s="91">
        <v>553.9</v>
      </c>
      <c r="H57" s="91">
        <v>553.56694000000005</v>
      </c>
      <c r="I57" s="91">
        <v>553.6</v>
      </c>
      <c r="J57" s="55">
        <f>I57-H57</f>
        <v>3.3059999999977663E-2</v>
      </c>
      <c r="K57" s="35">
        <f t="shared" si="20"/>
        <v>100.00597217745697</v>
      </c>
      <c r="L57" s="123">
        <f t="shared" si="4"/>
        <v>99.945838599025109</v>
      </c>
      <c r="M57" s="124">
        <f t="shared" si="5"/>
        <v>-0.29999999999995453</v>
      </c>
      <c r="N57" s="125">
        <f t="shared" si="6"/>
        <v>553.9</v>
      </c>
      <c r="O57" s="123">
        <f t="shared" si="7"/>
        <v>100</v>
      </c>
      <c r="P57" s="236"/>
    </row>
    <row r="58" spans="1:16" s="19" customFormat="1" ht="135" customHeight="1" x14ac:dyDescent="0.25">
      <c r="A58" s="203"/>
      <c r="B58" s="208"/>
      <c r="C58" s="209"/>
      <c r="D58" s="209"/>
      <c r="E58" s="210"/>
      <c r="F58" s="104" t="s">
        <v>118</v>
      </c>
      <c r="G58" s="91">
        <v>8734.5</v>
      </c>
      <c r="H58" s="91">
        <v>6534.5326299999997</v>
      </c>
      <c r="I58" s="91">
        <v>7229.7</v>
      </c>
      <c r="J58" s="55">
        <f>I58-H58</f>
        <v>695.16737000000012</v>
      </c>
      <c r="K58" s="35">
        <f t="shared" si="20"/>
        <v>110.6383640477743</v>
      </c>
      <c r="L58" s="123">
        <f t="shared" si="4"/>
        <v>82.771767130345182</v>
      </c>
      <c r="M58" s="124">
        <f t="shared" si="5"/>
        <v>-1504.8000000000002</v>
      </c>
      <c r="N58" s="125">
        <f t="shared" si="6"/>
        <v>8734.5</v>
      </c>
      <c r="O58" s="123">
        <f t="shared" si="7"/>
        <v>100</v>
      </c>
      <c r="P58" s="236"/>
    </row>
    <row r="59" spans="1:16" s="19" customFormat="1" ht="202.5" x14ac:dyDescent="0.25">
      <c r="A59" s="203"/>
      <c r="B59" s="208"/>
      <c r="C59" s="209"/>
      <c r="D59" s="209"/>
      <c r="E59" s="210"/>
      <c r="F59" s="105" t="s">
        <v>119</v>
      </c>
      <c r="G59" s="40">
        <v>0</v>
      </c>
      <c r="H59" s="40">
        <v>0</v>
      </c>
      <c r="I59" s="40">
        <v>0</v>
      </c>
      <c r="J59" s="40">
        <v>0</v>
      </c>
      <c r="K59" s="48">
        <f t="shared" si="20"/>
        <v>0</v>
      </c>
      <c r="L59" s="123" t="e">
        <f t="shared" si="4"/>
        <v>#DIV/0!</v>
      </c>
      <c r="M59" s="124">
        <f t="shared" si="5"/>
        <v>0</v>
      </c>
      <c r="N59" s="125">
        <f t="shared" si="6"/>
        <v>0</v>
      </c>
      <c r="O59" s="123" t="e">
        <f t="shared" si="7"/>
        <v>#DIV/0!</v>
      </c>
      <c r="P59" s="236"/>
    </row>
    <row r="60" spans="1:16" s="19" customFormat="1" ht="202.5" x14ac:dyDescent="0.25">
      <c r="A60" s="203"/>
      <c r="B60" s="208"/>
      <c r="C60" s="209"/>
      <c r="D60" s="209"/>
      <c r="E60" s="210"/>
      <c r="F60" s="105" t="s">
        <v>122</v>
      </c>
      <c r="G60" s="40"/>
      <c r="H60" s="40"/>
      <c r="I60" s="40"/>
      <c r="J60" s="40"/>
      <c r="K60" s="48"/>
      <c r="L60" s="123" t="e">
        <f t="shared" si="4"/>
        <v>#DIV/0!</v>
      </c>
      <c r="M60" s="124">
        <f t="shared" si="5"/>
        <v>0</v>
      </c>
      <c r="N60" s="125">
        <f t="shared" si="6"/>
        <v>0</v>
      </c>
      <c r="O60" s="123" t="e">
        <f t="shared" si="7"/>
        <v>#DIV/0!</v>
      </c>
      <c r="P60" s="236"/>
    </row>
    <row r="61" spans="1:16" s="19" customFormat="1" ht="135" customHeight="1" x14ac:dyDescent="0.25">
      <c r="A61" s="203"/>
      <c r="B61" s="208"/>
      <c r="C61" s="209"/>
      <c r="D61" s="209"/>
      <c r="E61" s="210"/>
      <c r="F61" s="105" t="s">
        <v>120</v>
      </c>
      <c r="G61" s="40">
        <v>0</v>
      </c>
      <c r="H61" s="40">
        <v>0</v>
      </c>
      <c r="I61" s="40">
        <v>0</v>
      </c>
      <c r="J61" s="40">
        <v>0</v>
      </c>
      <c r="K61" s="48">
        <f t="shared" si="20"/>
        <v>0</v>
      </c>
      <c r="L61" s="123" t="e">
        <f t="shared" si="4"/>
        <v>#DIV/0!</v>
      </c>
      <c r="M61" s="124">
        <f t="shared" si="5"/>
        <v>0</v>
      </c>
      <c r="N61" s="125">
        <f t="shared" si="6"/>
        <v>0</v>
      </c>
      <c r="O61" s="123" t="e">
        <f t="shared" si="7"/>
        <v>#DIV/0!</v>
      </c>
      <c r="P61" s="236"/>
    </row>
    <row r="62" spans="1:16" s="19" customFormat="1" ht="135" customHeight="1" x14ac:dyDescent="0.25">
      <c r="A62" s="204"/>
      <c r="B62" s="211"/>
      <c r="C62" s="212"/>
      <c r="D62" s="212"/>
      <c r="E62" s="213"/>
      <c r="F62" s="106" t="s">
        <v>121</v>
      </c>
      <c r="G62" s="50"/>
      <c r="H62" s="40">
        <v>0</v>
      </c>
      <c r="I62" s="40">
        <v>0</v>
      </c>
      <c r="J62" s="40">
        <f>I62-H62</f>
        <v>0</v>
      </c>
      <c r="K62" s="48">
        <f t="shared" si="20"/>
        <v>0</v>
      </c>
      <c r="L62" s="123" t="e">
        <f t="shared" si="4"/>
        <v>#DIV/0!</v>
      </c>
      <c r="M62" s="124">
        <f t="shared" si="5"/>
        <v>0</v>
      </c>
      <c r="N62" s="125">
        <f t="shared" si="6"/>
        <v>0</v>
      </c>
      <c r="O62" s="123" t="e">
        <f t="shared" si="7"/>
        <v>#DIV/0!</v>
      </c>
      <c r="P62" s="237"/>
    </row>
    <row r="63" spans="1:16" s="19" customFormat="1" ht="135" customHeight="1" x14ac:dyDescent="0.25">
      <c r="A63" s="202">
        <v>8</v>
      </c>
      <c r="B63" s="205" t="s">
        <v>22</v>
      </c>
      <c r="C63" s="206"/>
      <c r="D63" s="206"/>
      <c r="E63" s="207"/>
      <c r="F63" s="94" t="s">
        <v>5</v>
      </c>
      <c r="G63" s="27">
        <f>G64+G65+G66+G68+G70</f>
        <v>2396694.5100000002</v>
      </c>
      <c r="H63" s="27">
        <f t="shared" ref="H63:I63" si="33">H64+H65+H66+H68+H70</f>
        <v>1655045.04</v>
      </c>
      <c r="I63" s="27">
        <f t="shared" si="33"/>
        <v>1393739.78</v>
      </c>
      <c r="J63" s="28">
        <f>I63-H63</f>
        <v>-261305.26</v>
      </c>
      <c r="K63" s="30">
        <f t="shared" si="20"/>
        <v>84.211592211411968</v>
      </c>
      <c r="L63" s="117">
        <f t="shared" si="4"/>
        <v>58.152583659900813</v>
      </c>
      <c r="M63" s="121">
        <f t="shared" si="5"/>
        <v>-1002954.7300000002</v>
      </c>
      <c r="N63" s="122">
        <f t="shared" si="6"/>
        <v>2396694.5100000002</v>
      </c>
      <c r="O63" s="117">
        <f t="shared" si="7"/>
        <v>100</v>
      </c>
      <c r="P63" s="217" t="s">
        <v>23</v>
      </c>
    </row>
    <row r="64" spans="1:16" s="19" customFormat="1" ht="135" customHeight="1" x14ac:dyDescent="0.25">
      <c r="A64" s="203"/>
      <c r="B64" s="208"/>
      <c r="C64" s="209"/>
      <c r="D64" s="209"/>
      <c r="E64" s="210"/>
      <c r="F64" s="95" t="s">
        <v>116</v>
      </c>
      <c r="G64" s="71">
        <v>101893</v>
      </c>
      <c r="H64" s="71">
        <v>101893</v>
      </c>
      <c r="I64" s="71">
        <v>65275.79</v>
      </c>
      <c r="J64" s="50">
        <f>I64-H64</f>
        <v>-36617.21</v>
      </c>
      <c r="K64" s="33">
        <f t="shared" si="20"/>
        <v>64.063075971852825</v>
      </c>
      <c r="L64" s="123">
        <f t="shared" si="4"/>
        <v>64.063075971852825</v>
      </c>
      <c r="M64" s="124">
        <f t="shared" si="5"/>
        <v>-36617.21</v>
      </c>
      <c r="N64" s="125">
        <f t="shared" si="6"/>
        <v>101893</v>
      </c>
      <c r="O64" s="123">
        <f t="shared" si="7"/>
        <v>100</v>
      </c>
      <c r="P64" s="218"/>
    </row>
    <row r="65" spans="1:28" s="19" customFormat="1" ht="135" customHeight="1" x14ac:dyDescent="0.25">
      <c r="A65" s="203"/>
      <c r="B65" s="208"/>
      <c r="C65" s="209"/>
      <c r="D65" s="209"/>
      <c r="E65" s="210"/>
      <c r="F65" s="95" t="s">
        <v>117</v>
      </c>
      <c r="G65" s="71">
        <v>2036664.1</v>
      </c>
      <c r="H65" s="71">
        <v>1372433.51</v>
      </c>
      <c r="I65" s="71">
        <v>1178679.55</v>
      </c>
      <c r="J65" s="50">
        <f>I65-H65</f>
        <v>-193753.95999999996</v>
      </c>
      <c r="K65" s="92">
        <f t="shared" si="20"/>
        <v>85.882451966653022</v>
      </c>
      <c r="L65" s="123">
        <f t="shared" si="4"/>
        <v>57.873045928388493</v>
      </c>
      <c r="M65" s="124">
        <f t="shared" si="5"/>
        <v>-857984.55</v>
      </c>
      <c r="N65" s="125">
        <f t="shared" si="6"/>
        <v>2036664.1</v>
      </c>
      <c r="O65" s="123">
        <f t="shared" si="7"/>
        <v>100</v>
      </c>
      <c r="P65" s="218"/>
    </row>
    <row r="66" spans="1:28" s="19" customFormat="1" ht="135" customHeight="1" x14ac:dyDescent="0.25">
      <c r="A66" s="203"/>
      <c r="B66" s="208"/>
      <c r="C66" s="209"/>
      <c r="D66" s="209"/>
      <c r="E66" s="210"/>
      <c r="F66" s="95" t="s">
        <v>118</v>
      </c>
      <c r="G66" s="71">
        <v>258137.41</v>
      </c>
      <c r="H66" s="71">
        <v>180718.53</v>
      </c>
      <c r="I66" s="71">
        <v>149784.44</v>
      </c>
      <c r="J66" s="50">
        <f>I66-H66</f>
        <v>-30934.089999999997</v>
      </c>
      <c r="K66" s="93" t="s">
        <v>88</v>
      </c>
      <c r="L66" s="123">
        <f t="shared" si="4"/>
        <v>58.025080518162788</v>
      </c>
      <c r="M66" s="124">
        <f t="shared" si="5"/>
        <v>-108352.97</v>
      </c>
      <c r="N66" s="125">
        <f t="shared" si="6"/>
        <v>258137.41</v>
      </c>
      <c r="O66" s="123">
        <f t="shared" si="7"/>
        <v>100</v>
      </c>
      <c r="P66" s="218"/>
    </row>
    <row r="67" spans="1:28" s="19" customFormat="1" ht="202.5" x14ac:dyDescent="0.25">
      <c r="A67" s="203"/>
      <c r="B67" s="208"/>
      <c r="C67" s="209"/>
      <c r="D67" s="209"/>
      <c r="E67" s="210"/>
      <c r="F67" s="96" t="s">
        <v>119</v>
      </c>
      <c r="G67" s="50">
        <v>609705.5</v>
      </c>
      <c r="H67" s="50">
        <v>450152.2</v>
      </c>
      <c r="I67" s="50">
        <v>427530.4</v>
      </c>
      <c r="J67" s="50">
        <v>0</v>
      </c>
      <c r="K67" s="50">
        <f t="shared" si="20"/>
        <v>94.974633024119399</v>
      </c>
      <c r="L67" s="123">
        <f t="shared" si="4"/>
        <v>70.120804224334549</v>
      </c>
      <c r="M67" s="124">
        <f t="shared" si="5"/>
        <v>-182175.09999999998</v>
      </c>
      <c r="N67" s="125">
        <f t="shared" si="6"/>
        <v>609705.5</v>
      </c>
      <c r="O67" s="123">
        <f t="shared" si="7"/>
        <v>100</v>
      </c>
      <c r="P67" s="218"/>
    </row>
    <row r="68" spans="1:28" s="19" customFormat="1" ht="202.5" x14ac:dyDescent="0.25">
      <c r="A68" s="203"/>
      <c r="B68" s="208"/>
      <c r="C68" s="209"/>
      <c r="D68" s="209"/>
      <c r="E68" s="210"/>
      <c r="F68" s="96" t="s">
        <v>122</v>
      </c>
      <c r="G68" s="50"/>
      <c r="H68" s="50"/>
      <c r="I68" s="50"/>
      <c r="J68" s="50"/>
      <c r="K68" s="50"/>
      <c r="L68" s="123"/>
      <c r="M68" s="124">
        <f t="shared" si="5"/>
        <v>0</v>
      </c>
      <c r="N68" s="125">
        <f t="shared" si="6"/>
        <v>0</v>
      </c>
      <c r="O68" s="123" t="e">
        <f t="shared" si="7"/>
        <v>#DIV/0!</v>
      </c>
      <c r="P68" s="218"/>
    </row>
    <row r="69" spans="1:28" s="19" customFormat="1" ht="135" customHeight="1" x14ac:dyDescent="0.25">
      <c r="A69" s="203"/>
      <c r="B69" s="208"/>
      <c r="C69" s="209"/>
      <c r="D69" s="209"/>
      <c r="E69" s="210"/>
      <c r="F69" s="96" t="s">
        <v>120</v>
      </c>
      <c r="G69" s="50">
        <v>0</v>
      </c>
      <c r="H69" s="50">
        <v>0</v>
      </c>
      <c r="I69" s="50">
        <v>0</v>
      </c>
      <c r="J69" s="50">
        <v>0</v>
      </c>
      <c r="K69" s="50">
        <f t="shared" ref="K69" si="34">IF(I69=0,0,I69/H69*100)</f>
        <v>0</v>
      </c>
      <c r="L69" s="123"/>
      <c r="M69" s="124">
        <f t="shared" si="5"/>
        <v>0</v>
      </c>
      <c r="N69" s="125">
        <f t="shared" si="6"/>
        <v>0</v>
      </c>
      <c r="O69" s="123" t="e">
        <f t="shared" si="7"/>
        <v>#DIV/0!</v>
      </c>
      <c r="P69" s="218"/>
    </row>
    <row r="70" spans="1:28" s="19" customFormat="1" ht="135" customHeight="1" x14ac:dyDescent="0.25">
      <c r="A70" s="204"/>
      <c r="B70" s="211"/>
      <c r="C70" s="212"/>
      <c r="D70" s="212"/>
      <c r="E70" s="213"/>
      <c r="F70" s="97" t="s">
        <v>121</v>
      </c>
      <c r="G70" s="40">
        <v>0</v>
      </c>
      <c r="H70" s="40">
        <v>0</v>
      </c>
      <c r="I70" s="40">
        <v>0</v>
      </c>
      <c r="J70" s="54">
        <f t="shared" ref="J70:J77" si="35">I70-H70</f>
        <v>0</v>
      </c>
      <c r="K70" s="48">
        <f t="shared" si="20"/>
        <v>0</v>
      </c>
      <c r="L70" s="123"/>
      <c r="M70" s="124">
        <f t="shared" si="5"/>
        <v>0</v>
      </c>
      <c r="N70" s="125">
        <f t="shared" si="6"/>
        <v>0</v>
      </c>
      <c r="O70" s="123" t="e">
        <f t="shared" si="7"/>
        <v>#DIV/0!</v>
      </c>
      <c r="P70" s="219"/>
    </row>
    <row r="71" spans="1:28" s="19" customFormat="1" ht="135" customHeight="1" x14ac:dyDescent="0.25">
      <c r="A71" s="202">
        <v>9</v>
      </c>
      <c r="B71" s="205" t="s">
        <v>46</v>
      </c>
      <c r="C71" s="206"/>
      <c r="D71" s="206"/>
      <c r="E71" s="207"/>
      <c r="F71" s="94" t="s">
        <v>5</v>
      </c>
      <c r="G71" s="27">
        <f>G72+G73+G74+G76+G78</f>
        <v>1015687.73</v>
      </c>
      <c r="H71" s="27">
        <f t="shared" ref="H71:I71" si="36">H72+H73+H74+H76+H78</f>
        <v>457583.91</v>
      </c>
      <c r="I71" s="27">
        <f t="shared" si="36"/>
        <v>457583.91</v>
      </c>
      <c r="J71" s="28">
        <f t="shared" si="35"/>
        <v>0</v>
      </c>
      <c r="K71" s="30">
        <f t="shared" si="20"/>
        <v>100</v>
      </c>
      <c r="L71" s="117">
        <f t="shared" si="4"/>
        <v>45.051633143190571</v>
      </c>
      <c r="M71" s="121">
        <f t="shared" si="5"/>
        <v>-558103.82000000007</v>
      </c>
      <c r="N71" s="122">
        <f t="shared" si="6"/>
        <v>1015687.73</v>
      </c>
      <c r="O71" s="117">
        <f t="shared" si="7"/>
        <v>100</v>
      </c>
      <c r="P71" s="217" t="s">
        <v>24</v>
      </c>
    </row>
    <row r="72" spans="1:28" s="19" customFormat="1" ht="135" customHeight="1" x14ac:dyDescent="0.25">
      <c r="A72" s="203"/>
      <c r="B72" s="208"/>
      <c r="C72" s="209"/>
      <c r="D72" s="209"/>
      <c r="E72" s="210"/>
      <c r="F72" s="95" t="s">
        <v>116</v>
      </c>
      <c r="G72" s="46"/>
      <c r="H72" s="46"/>
      <c r="I72" s="46"/>
      <c r="J72" s="44">
        <f t="shared" si="35"/>
        <v>0</v>
      </c>
      <c r="K72" s="44">
        <f t="shared" si="20"/>
        <v>0</v>
      </c>
      <c r="L72" s="123" t="e">
        <f t="shared" ref="L72:L135" si="37">I72/G72*100</f>
        <v>#DIV/0!</v>
      </c>
      <c r="M72" s="124">
        <f t="shared" ref="M72:M135" si="38">I72-G72</f>
        <v>0</v>
      </c>
      <c r="N72" s="125">
        <f t="shared" ref="N72:O135" si="39">G72</f>
        <v>0</v>
      </c>
      <c r="O72" s="123" t="e">
        <f t="shared" ref="O72:O135" si="40">N72/G72*100</f>
        <v>#DIV/0!</v>
      </c>
      <c r="P72" s="218"/>
    </row>
    <row r="73" spans="1:28" s="19" customFormat="1" ht="135" customHeight="1" x14ac:dyDescent="0.25">
      <c r="A73" s="203"/>
      <c r="B73" s="208"/>
      <c r="C73" s="209"/>
      <c r="D73" s="209"/>
      <c r="E73" s="210"/>
      <c r="F73" s="95" t="s">
        <v>117</v>
      </c>
      <c r="G73" s="99">
        <v>410107.43</v>
      </c>
      <c r="H73" s="99">
        <v>158269.69</v>
      </c>
      <c r="I73" s="33">
        <v>158269.69</v>
      </c>
      <c r="J73" s="44">
        <f t="shared" si="35"/>
        <v>0</v>
      </c>
      <c r="K73" s="35">
        <f t="shared" si="20"/>
        <v>100</v>
      </c>
      <c r="L73" s="123">
        <f t="shared" si="37"/>
        <v>38.592251303518204</v>
      </c>
      <c r="M73" s="124">
        <f t="shared" si="38"/>
        <v>-251837.74</v>
      </c>
      <c r="N73" s="125">
        <v>405920.65</v>
      </c>
      <c r="O73" s="123">
        <f t="shared" si="40"/>
        <v>98.979101646610019</v>
      </c>
      <c r="P73" s="218"/>
      <c r="AB73" s="21"/>
    </row>
    <row r="74" spans="1:28" s="19" customFormat="1" ht="135" customHeight="1" x14ac:dyDescent="0.25">
      <c r="A74" s="203"/>
      <c r="B74" s="208"/>
      <c r="C74" s="209"/>
      <c r="D74" s="209"/>
      <c r="E74" s="210"/>
      <c r="F74" s="95" t="s">
        <v>118</v>
      </c>
      <c r="G74" s="201">
        <f>602909.56+G75</f>
        <v>605580.30000000005</v>
      </c>
      <c r="H74" s="99">
        <v>299314.21999999997</v>
      </c>
      <c r="I74" s="71">
        <v>299314.21999999997</v>
      </c>
      <c r="J74" s="67">
        <f t="shared" si="35"/>
        <v>0</v>
      </c>
      <c r="K74" s="35">
        <f t="shared" si="20"/>
        <v>100</v>
      </c>
      <c r="L74" s="123">
        <f t="shared" si="37"/>
        <v>49.42601666533735</v>
      </c>
      <c r="M74" s="124">
        <f t="shared" si="38"/>
        <v>-306266.08000000007</v>
      </c>
      <c r="N74" s="125">
        <v>555661.52</v>
      </c>
      <c r="O74" s="123">
        <f t="shared" si="40"/>
        <v>91.756868577131712</v>
      </c>
      <c r="P74" s="218"/>
    </row>
    <row r="75" spans="1:28" s="19" customFormat="1" ht="202.5" x14ac:dyDescent="0.25">
      <c r="A75" s="203"/>
      <c r="B75" s="208"/>
      <c r="C75" s="209"/>
      <c r="D75" s="209"/>
      <c r="E75" s="210"/>
      <c r="F75" s="96" t="s">
        <v>119</v>
      </c>
      <c r="G75" s="40">
        <v>2670.74</v>
      </c>
      <c r="H75" s="40">
        <v>0</v>
      </c>
      <c r="I75" s="40">
        <v>0</v>
      </c>
      <c r="J75" s="44">
        <f t="shared" si="35"/>
        <v>0</v>
      </c>
      <c r="K75" s="48">
        <f t="shared" si="20"/>
        <v>0</v>
      </c>
      <c r="L75" s="123">
        <f t="shared" si="37"/>
        <v>0</v>
      </c>
      <c r="M75" s="124">
        <f t="shared" si="38"/>
        <v>-2670.74</v>
      </c>
      <c r="N75" s="125">
        <v>2269.7399999999998</v>
      </c>
      <c r="O75" s="123">
        <f t="shared" si="40"/>
        <v>84.985434748421781</v>
      </c>
      <c r="P75" s="218"/>
    </row>
    <row r="76" spans="1:28" s="19" customFormat="1" ht="202.5" x14ac:dyDescent="0.25">
      <c r="A76" s="203"/>
      <c r="B76" s="208"/>
      <c r="C76" s="209"/>
      <c r="D76" s="209"/>
      <c r="E76" s="210"/>
      <c r="F76" s="96" t="s">
        <v>122</v>
      </c>
      <c r="G76" s="40"/>
      <c r="H76" s="40"/>
      <c r="I76" s="40"/>
      <c r="J76" s="44"/>
      <c r="K76" s="48"/>
      <c r="L76" s="123" t="e">
        <f t="shared" si="37"/>
        <v>#DIV/0!</v>
      </c>
      <c r="M76" s="124">
        <f t="shared" si="38"/>
        <v>0</v>
      </c>
      <c r="N76" s="125">
        <f t="shared" si="39"/>
        <v>0</v>
      </c>
      <c r="O76" s="123" t="e">
        <f t="shared" si="40"/>
        <v>#DIV/0!</v>
      </c>
      <c r="P76" s="218"/>
    </row>
    <row r="77" spans="1:28" s="19" customFormat="1" ht="135" customHeight="1" x14ac:dyDescent="0.25">
      <c r="A77" s="203"/>
      <c r="B77" s="208"/>
      <c r="C77" s="209"/>
      <c r="D77" s="209"/>
      <c r="E77" s="210"/>
      <c r="F77" s="96" t="s">
        <v>120</v>
      </c>
      <c r="G77" s="40">
        <v>0</v>
      </c>
      <c r="H77" s="40">
        <v>0</v>
      </c>
      <c r="I77" s="40">
        <v>0</v>
      </c>
      <c r="J77" s="44">
        <f t="shared" si="35"/>
        <v>0</v>
      </c>
      <c r="K77" s="48">
        <f t="shared" si="20"/>
        <v>0</v>
      </c>
      <c r="L77" s="123" t="e">
        <f t="shared" si="37"/>
        <v>#DIV/0!</v>
      </c>
      <c r="M77" s="124">
        <f t="shared" si="38"/>
        <v>0</v>
      </c>
      <c r="N77" s="125">
        <f t="shared" si="39"/>
        <v>0</v>
      </c>
      <c r="O77" s="123" t="e">
        <f t="shared" si="40"/>
        <v>#DIV/0!</v>
      </c>
      <c r="P77" s="218"/>
    </row>
    <row r="78" spans="1:28" s="19" customFormat="1" ht="135" customHeight="1" x14ac:dyDescent="0.25">
      <c r="A78" s="204"/>
      <c r="B78" s="211"/>
      <c r="C78" s="212"/>
      <c r="D78" s="212"/>
      <c r="E78" s="213"/>
      <c r="F78" s="97" t="s">
        <v>121</v>
      </c>
      <c r="G78" s="40">
        <v>0</v>
      </c>
      <c r="H78" s="40">
        <v>0</v>
      </c>
      <c r="I78" s="40">
        <v>0</v>
      </c>
      <c r="J78" s="49">
        <v>0</v>
      </c>
      <c r="K78" s="48">
        <f t="shared" si="20"/>
        <v>0</v>
      </c>
      <c r="L78" s="123" t="e">
        <f t="shared" si="37"/>
        <v>#DIV/0!</v>
      </c>
      <c r="M78" s="124">
        <f t="shared" si="38"/>
        <v>0</v>
      </c>
      <c r="N78" s="125">
        <f t="shared" si="39"/>
        <v>0</v>
      </c>
      <c r="O78" s="123" t="e">
        <f t="shared" si="40"/>
        <v>#DIV/0!</v>
      </c>
      <c r="P78" s="219"/>
    </row>
    <row r="79" spans="1:28" s="19" customFormat="1" ht="135" hidden="1" customHeight="1" x14ac:dyDescent="0.25">
      <c r="A79" s="202">
        <v>10</v>
      </c>
      <c r="B79" s="205"/>
      <c r="C79" s="206"/>
      <c r="D79" s="206"/>
      <c r="E79" s="207"/>
      <c r="F79" s="26" t="s">
        <v>5</v>
      </c>
      <c r="G79" s="29">
        <f>G80+G81+G82+G85+G83</f>
        <v>0</v>
      </c>
      <c r="H79" s="29">
        <f>H80+H81+H82+H85+H83</f>
        <v>0</v>
      </c>
      <c r="I79" s="41">
        <f>I80+I81+I82+I85+I83</f>
        <v>0</v>
      </c>
      <c r="J79" s="83">
        <f>I79-H79</f>
        <v>0</v>
      </c>
      <c r="K79" s="30">
        <f t="shared" si="20"/>
        <v>0</v>
      </c>
      <c r="L79" s="117" t="e">
        <f t="shared" si="37"/>
        <v>#DIV/0!</v>
      </c>
      <c r="M79" s="121">
        <f t="shared" si="38"/>
        <v>0</v>
      </c>
      <c r="N79" s="122">
        <f t="shared" si="39"/>
        <v>0</v>
      </c>
      <c r="O79" s="117" t="e">
        <f t="shared" si="40"/>
        <v>#DIV/0!</v>
      </c>
      <c r="P79" s="217"/>
    </row>
    <row r="80" spans="1:28" s="19" customFormat="1" ht="135" hidden="1" customHeight="1" x14ac:dyDescent="0.25">
      <c r="A80" s="203"/>
      <c r="B80" s="208"/>
      <c r="C80" s="209"/>
      <c r="D80" s="209"/>
      <c r="E80" s="210"/>
      <c r="F80" s="31" t="s">
        <v>6</v>
      </c>
      <c r="G80" s="53"/>
      <c r="H80" s="53">
        <v>0</v>
      </c>
      <c r="I80" s="47">
        <v>0</v>
      </c>
      <c r="J80" s="49">
        <v>0</v>
      </c>
      <c r="K80" s="56">
        <f t="shared" si="20"/>
        <v>0</v>
      </c>
      <c r="L80" s="117" t="e">
        <f t="shared" si="37"/>
        <v>#DIV/0!</v>
      </c>
      <c r="M80" s="121">
        <f t="shared" si="38"/>
        <v>0</v>
      </c>
      <c r="N80" s="122">
        <f t="shared" si="39"/>
        <v>0</v>
      </c>
      <c r="O80" s="117" t="e">
        <f t="shared" si="40"/>
        <v>#DIV/0!</v>
      </c>
      <c r="P80" s="218"/>
    </row>
    <row r="81" spans="1:17" s="19" customFormat="1" ht="135" hidden="1" customHeight="1" x14ac:dyDescent="0.25">
      <c r="A81" s="203"/>
      <c r="B81" s="208"/>
      <c r="C81" s="209"/>
      <c r="D81" s="209"/>
      <c r="E81" s="210"/>
      <c r="F81" s="31" t="s">
        <v>7</v>
      </c>
      <c r="G81" s="32"/>
      <c r="H81" s="32"/>
      <c r="I81" s="33"/>
      <c r="J81" s="84"/>
      <c r="K81" s="35">
        <f t="shared" si="20"/>
        <v>0</v>
      </c>
      <c r="L81" s="117" t="e">
        <f t="shared" si="37"/>
        <v>#DIV/0!</v>
      </c>
      <c r="M81" s="121">
        <f t="shared" si="38"/>
        <v>0</v>
      </c>
      <c r="N81" s="122">
        <f t="shared" si="39"/>
        <v>0</v>
      </c>
      <c r="O81" s="117" t="e">
        <f t="shared" si="40"/>
        <v>#DIV/0!</v>
      </c>
      <c r="P81" s="218"/>
    </row>
    <row r="82" spans="1:17" s="19" customFormat="1" ht="135" hidden="1" customHeight="1" x14ac:dyDescent="0.25">
      <c r="A82" s="203"/>
      <c r="B82" s="208"/>
      <c r="C82" s="209"/>
      <c r="D82" s="209"/>
      <c r="E82" s="210"/>
      <c r="F82" s="31" t="s">
        <v>8</v>
      </c>
      <c r="G82" s="32"/>
      <c r="H82" s="32"/>
      <c r="I82" s="33"/>
      <c r="J82" s="49">
        <f t="shared" ref="J82:J87" si="41">I82-H82</f>
        <v>0</v>
      </c>
      <c r="K82" s="56">
        <f t="shared" si="20"/>
        <v>0</v>
      </c>
      <c r="L82" s="117" t="e">
        <f t="shared" si="37"/>
        <v>#DIV/0!</v>
      </c>
      <c r="M82" s="121">
        <f t="shared" si="38"/>
        <v>0</v>
      </c>
      <c r="N82" s="122">
        <f t="shared" si="39"/>
        <v>0</v>
      </c>
      <c r="O82" s="117" t="e">
        <f t="shared" si="40"/>
        <v>#DIV/0!</v>
      </c>
      <c r="P82" s="218"/>
    </row>
    <row r="83" spans="1:17" s="19" customFormat="1" ht="135" hidden="1" customHeight="1" x14ac:dyDescent="0.25">
      <c r="A83" s="203"/>
      <c r="B83" s="208"/>
      <c r="C83" s="209"/>
      <c r="D83" s="209"/>
      <c r="E83" s="210"/>
      <c r="F83" s="37" t="s">
        <v>9</v>
      </c>
      <c r="G83" s="50"/>
      <c r="H83" s="50"/>
      <c r="I83" s="50"/>
      <c r="J83" s="44">
        <f t="shared" si="41"/>
        <v>0</v>
      </c>
      <c r="K83" s="48">
        <f t="shared" si="20"/>
        <v>0</v>
      </c>
      <c r="L83" s="117" t="e">
        <f t="shared" si="37"/>
        <v>#DIV/0!</v>
      </c>
      <c r="M83" s="121">
        <f t="shared" si="38"/>
        <v>0</v>
      </c>
      <c r="N83" s="122">
        <f t="shared" si="39"/>
        <v>0</v>
      </c>
      <c r="O83" s="117" t="e">
        <f t="shared" si="40"/>
        <v>#DIV/0!</v>
      </c>
      <c r="P83" s="218"/>
    </row>
    <row r="84" spans="1:17" s="19" customFormat="1" ht="135" hidden="1" customHeight="1" x14ac:dyDescent="0.25">
      <c r="A84" s="203"/>
      <c r="B84" s="208"/>
      <c r="C84" s="209"/>
      <c r="D84" s="209"/>
      <c r="E84" s="210"/>
      <c r="F84" s="37" t="s">
        <v>10</v>
      </c>
      <c r="G84" s="50"/>
      <c r="H84" s="50">
        <v>0</v>
      </c>
      <c r="I84" s="50"/>
      <c r="J84" s="44">
        <f t="shared" si="41"/>
        <v>0</v>
      </c>
      <c r="K84" s="48">
        <f t="shared" si="20"/>
        <v>0</v>
      </c>
      <c r="L84" s="117" t="e">
        <f t="shared" si="37"/>
        <v>#DIV/0!</v>
      </c>
      <c r="M84" s="121">
        <f t="shared" si="38"/>
        <v>0</v>
      </c>
      <c r="N84" s="122">
        <f t="shared" si="39"/>
        <v>0</v>
      </c>
      <c r="O84" s="117" t="e">
        <f t="shared" si="40"/>
        <v>#DIV/0!</v>
      </c>
      <c r="P84" s="218"/>
    </row>
    <row r="85" spans="1:17" s="19" customFormat="1" ht="135" hidden="1" customHeight="1" x14ac:dyDescent="0.25">
      <c r="A85" s="204"/>
      <c r="B85" s="211"/>
      <c r="C85" s="212"/>
      <c r="D85" s="212"/>
      <c r="E85" s="213"/>
      <c r="F85" s="39" t="s">
        <v>11</v>
      </c>
      <c r="G85" s="40">
        <v>0</v>
      </c>
      <c r="H85" s="40">
        <v>0</v>
      </c>
      <c r="I85" s="40">
        <v>0</v>
      </c>
      <c r="J85" s="44">
        <f t="shared" si="41"/>
        <v>0</v>
      </c>
      <c r="K85" s="48">
        <f t="shared" ref="K85:L125" si="42">IF(I85=0,0,I85/H85*100)</f>
        <v>0</v>
      </c>
      <c r="L85" s="117" t="e">
        <f t="shared" si="37"/>
        <v>#DIV/0!</v>
      </c>
      <c r="M85" s="121">
        <f t="shared" si="38"/>
        <v>0</v>
      </c>
      <c r="N85" s="122">
        <f t="shared" si="39"/>
        <v>0</v>
      </c>
      <c r="O85" s="117" t="e">
        <f t="shared" si="40"/>
        <v>#DIV/0!</v>
      </c>
      <c r="P85" s="219"/>
    </row>
    <row r="86" spans="1:17" s="19" customFormat="1" ht="135" customHeight="1" x14ac:dyDescent="0.25">
      <c r="A86" s="202">
        <v>11</v>
      </c>
      <c r="B86" s="205" t="s">
        <v>47</v>
      </c>
      <c r="C86" s="206"/>
      <c r="D86" s="206"/>
      <c r="E86" s="207"/>
      <c r="F86" s="94" t="s">
        <v>5</v>
      </c>
      <c r="G86" s="27">
        <f>G87+G88+G89+G91+G93</f>
        <v>42575.46</v>
      </c>
      <c r="H86" s="27">
        <f t="shared" ref="H86:I86" si="43">H87+H88+H89+H91+H93</f>
        <v>29849.919999999998</v>
      </c>
      <c r="I86" s="146">
        <f t="shared" si="43"/>
        <v>30648.32</v>
      </c>
      <c r="J86" s="41">
        <f t="shared" si="41"/>
        <v>798.40000000000146</v>
      </c>
      <c r="K86" s="30">
        <f t="shared" si="42"/>
        <v>102.67471403608452</v>
      </c>
      <c r="L86" s="117">
        <f t="shared" si="37"/>
        <v>71.98588106857801</v>
      </c>
      <c r="M86" s="121">
        <f t="shared" si="38"/>
        <v>-11927.14</v>
      </c>
      <c r="N86" s="122">
        <f t="shared" si="39"/>
        <v>42575.46</v>
      </c>
      <c r="O86" s="117">
        <f t="shared" si="40"/>
        <v>100</v>
      </c>
      <c r="P86" s="232" t="s">
        <v>25</v>
      </c>
    </row>
    <row r="87" spans="1:17" s="19" customFormat="1" ht="135" customHeight="1" x14ac:dyDescent="0.25">
      <c r="A87" s="203"/>
      <c r="B87" s="208"/>
      <c r="C87" s="209"/>
      <c r="D87" s="209"/>
      <c r="E87" s="210"/>
      <c r="F87" s="95" t="s">
        <v>116</v>
      </c>
      <c r="G87" s="50">
        <v>7421</v>
      </c>
      <c r="H87" s="50">
        <v>5412.39</v>
      </c>
      <c r="I87" s="50">
        <v>5578.88</v>
      </c>
      <c r="J87" s="101">
        <f t="shared" si="41"/>
        <v>166.48999999999978</v>
      </c>
      <c r="K87" s="56">
        <f t="shared" si="42"/>
        <v>103.0760902300093</v>
      </c>
      <c r="L87" s="123">
        <f t="shared" si="37"/>
        <v>75.176930332839248</v>
      </c>
      <c r="M87" s="124">
        <f t="shared" si="38"/>
        <v>-1842.12</v>
      </c>
      <c r="N87" s="125">
        <f t="shared" si="39"/>
        <v>7421</v>
      </c>
      <c r="O87" s="123">
        <f t="shared" si="40"/>
        <v>100</v>
      </c>
      <c r="P87" s="233"/>
    </row>
    <row r="88" spans="1:17" s="19" customFormat="1" ht="135" customHeight="1" x14ac:dyDescent="0.25">
      <c r="A88" s="203"/>
      <c r="B88" s="208"/>
      <c r="C88" s="209"/>
      <c r="D88" s="209"/>
      <c r="E88" s="210"/>
      <c r="F88" s="95" t="s">
        <v>117</v>
      </c>
      <c r="G88" s="50">
        <v>2390.3000000000002</v>
      </c>
      <c r="H88" s="50">
        <v>1598.52</v>
      </c>
      <c r="I88" s="50">
        <v>1579.21</v>
      </c>
      <c r="J88" s="102">
        <f>I88-H88</f>
        <v>-19.309999999999945</v>
      </c>
      <c r="K88" s="56">
        <f t="shared" si="42"/>
        <v>98.79200760703651</v>
      </c>
      <c r="L88" s="123">
        <f t="shared" si="37"/>
        <v>66.067439233569004</v>
      </c>
      <c r="M88" s="124">
        <f t="shared" si="38"/>
        <v>-811.09000000000015</v>
      </c>
      <c r="N88" s="125">
        <f t="shared" si="39"/>
        <v>2390.3000000000002</v>
      </c>
      <c r="O88" s="123">
        <f t="shared" si="40"/>
        <v>100</v>
      </c>
      <c r="P88" s="233"/>
    </row>
    <row r="89" spans="1:17" s="19" customFormat="1" ht="135" customHeight="1" x14ac:dyDescent="0.25">
      <c r="A89" s="203"/>
      <c r="B89" s="208"/>
      <c r="C89" s="209"/>
      <c r="D89" s="209"/>
      <c r="E89" s="210"/>
      <c r="F89" s="95" t="s">
        <v>118</v>
      </c>
      <c r="G89" s="32">
        <v>32764.16</v>
      </c>
      <c r="H89" s="32">
        <v>22839.01</v>
      </c>
      <c r="I89" s="71">
        <v>23490.23</v>
      </c>
      <c r="J89" s="55">
        <f>I89-H89</f>
        <v>651.22000000000116</v>
      </c>
      <c r="K89" s="56">
        <f t="shared" si="42"/>
        <v>102.85134951120911</v>
      </c>
      <c r="L89" s="123">
        <f t="shared" si="37"/>
        <v>71.694894665390478</v>
      </c>
      <c r="M89" s="124">
        <f t="shared" si="38"/>
        <v>-9273.93</v>
      </c>
      <c r="N89" s="125">
        <f t="shared" si="39"/>
        <v>32764.16</v>
      </c>
      <c r="O89" s="123">
        <f t="shared" si="40"/>
        <v>100</v>
      </c>
      <c r="P89" s="233"/>
    </row>
    <row r="90" spans="1:17" s="19" customFormat="1" ht="202.5" x14ac:dyDescent="0.25">
      <c r="A90" s="203"/>
      <c r="B90" s="208"/>
      <c r="C90" s="209"/>
      <c r="D90" s="209"/>
      <c r="E90" s="210"/>
      <c r="F90" s="96" t="s">
        <v>119</v>
      </c>
      <c r="G90" s="32">
        <v>7570.3</v>
      </c>
      <c r="H90" s="32">
        <v>5451.48</v>
      </c>
      <c r="I90" s="32">
        <v>5592.16</v>
      </c>
      <c r="J90" s="32">
        <v>0</v>
      </c>
      <c r="K90" s="56">
        <f t="shared" si="42"/>
        <v>102.58058362132854</v>
      </c>
      <c r="L90" s="123">
        <f t="shared" si="37"/>
        <v>73.869727751872446</v>
      </c>
      <c r="M90" s="124">
        <f t="shared" si="38"/>
        <v>-1978.1400000000003</v>
      </c>
      <c r="N90" s="125">
        <f t="shared" si="39"/>
        <v>7570.3</v>
      </c>
      <c r="O90" s="123">
        <f t="shared" si="40"/>
        <v>100</v>
      </c>
      <c r="P90" s="233"/>
    </row>
    <row r="91" spans="1:17" s="19" customFormat="1" ht="202.5" x14ac:dyDescent="0.25">
      <c r="A91" s="203"/>
      <c r="B91" s="208"/>
      <c r="C91" s="209"/>
      <c r="D91" s="209"/>
      <c r="E91" s="210"/>
      <c r="F91" s="96" t="s">
        <v>122</v>
      </c>
      <c r="G91" s="32"/>
      <c r="H91" s="32"/>
      <c r="I91" s="32"/>
      <c r="J91" s="32"/>
      <c r="K91" s="56">
        <f t="shared" si="42"/>
        <v>0</v>
      </c>
      <c r="L91" s="123" t="e">
        <f t="shared" si="37"/>
        <v>#DIV/0!</v>
      </c>
      <c r="M91" s="124">
        <f t="shared" si="38"/>
        <v>0</v>
      </c>
      <c r="N91" s="125">
        <f t="shared" si="39"/>
        <v>0</v>
      </c>
      <c r="O91" s="123" t="e">
        <f t="shared" si="40"/>
        <v>#DIV/0!</v>
      </c>
      <c r="P91" s="233"/>
    </row>
    <row r="92" spans="1:17" s="19" customFormat="1" ht="135" customHeight="1" x14ac:dyDescent="0.25">
      <c r="A92" s="203"/>
      <c r="B92" s="208"/>
      <c r="C92" s="209"/>
      <c r="D92" s="209"/>
      <c r="E92" s="210"/>
      <c r="F92" s="96" t="s">
        <v>120</v>
      </c>
      <c r="G92" s="32">
        <v>151.5</v>
      </c>
      <c r="H92" s="32">
        <v>41.29</v>
      </c>
      <c r="I92" s="32">
        <v>15.48</v>
      </c>
      <c r="J92" s="32">
        <f t="shared" ref="J92:J102" si="44">I92-H92</f>
        <v>-25.81</v>
      </c>
      <c r="K92" s="56">
        <f t="shared" si="42"/>
        <v>37.490917897796081</v>
      </c>
      <c r="L92" s="123">
        <f t="shared" si="37"/>
        <v>10.217821782178218</v>
      </c>
      <c r="M92" s="124">
        <f t="shared" si="38"/>
        <v>-136.02000000000001</v>
      </c>
      <c r="N92" s="125">
        <f t="shared" si="39"/>
        <v>151.5</v>
      </c>
      <c r="O92" s="123">
        <f t="shared" si="40"/>
        <v>100</v>
      </c>
      <c r="P92" s="233"/>
    </row>
    <row r="93" spans="1:17" s="19" customFormat="1" ht="135" customHeight="1" x14ac:dyDescent="0.25">
      <c r="A93" s="204"/>
      <c r="B93" s="211"/>
      <c r="C93" s="212"/>
      <c r="D93" s="212"/>
      <c r="E93" s="213"/>
      <c r="F93" s="97" t="s">
        <v>121</v>
      </c>
      <c r="G93" s="32">
        <v>0</v>
      </c>
      <c r="H93" s="32">
        <v>0</v>
      </c>
      <c r="I93" s="32">
        <v>0</v>
      </c>
      <c r="J93" s="32">
        <f t="shared" si="44"/>
        <v>0</v>
      </c>
      <c r="K93" s="32">
        <f t="shared" si="42"/>
        <v>0</v>
      </c>
      <c r="L93" s="123" t="e">
        <f t="shared" si="37"/>
        <v>#DIV/0!</v>
      </c>
      <c r="M93" s="124">
        <f t="shared" si="38"/>
        <v>0</v>
      </c>
      <c r="N93" s="125">
        <f t="shared" si="39"/>
        <v>0</v>
      </c>
      <c r="O93" s="123" t="e">
        <f t="shared" si="40"/>
        <v>#DIV/0!</v>
      </c>
      <c r="P93" s="234"/>
    </row>
    <row r="94" spans="1:17" s="19" customFormat="1" ht="135" customHeight="1" x14ac:dyDescent="0.25">
      <c r="A94" s="202">
        <v>12</v>
      </c>
      <c r="B94" s="205" t="s">
        <v>26</v>
      </c>
      <c r="C94" s="206"/>
      <c r="D94" s="206"/>
      <c r="E94" s="207"/>
      <c r="F94" s="94" t="s">
        <v>5</v>
      </c>
      <c r="G94" s="27">
        <f>G95+G96+G97+G99+G101</f>
        <v>2405239.1934199999</v>
      </c>
      <c r="H94" s="27">
        <f t="shared" ref="H94:I94" si="45">H95+H96+H97+H99+H101</f>
        <v>171455.43106999999</v>
      </c>
      <c r="I94" s="27">
        <f t="shared" si="45"/>
        <v>150420.08749000001</v>
      </c>
      <c r="J94" s="41">
        <f t="shared" si="44"/>
        <v>-21035.343579999986</v>
      </c>
      <c r="K94" s="30">
        <f t="shared" si="42"/>
        <v>87.731305186003766</v>
      </c>
      <c r="L94" s="117">
        <f t="shared" si="37"/>
        <v>6.2538515047278223</v>
      </c>
      <c r="M94" s="121">
        <f t="shared" si="38"/>
        <v>-2254819.1059300001</v>
      </c>
      <c r="N94" s="122">
        <f t="shared" si="39"/>
        <v>2405239.1934199999</v>
      </c>
      <c r="O94" s="117">
        <f t="shared" si="40"/>
        <v>100</v>
      </c>
      <c r="P94" s="235" t="s">
        <v>21</v>
      </c>
    </row>
    <row r="95" spans="1:17" s="19" customFormat="1" ht="135" customHeight="1" x14ac:dyDescent="0.25">
      <c r="A95" s="203"/>
      <c r="B95" s="208"/>
      <c r="C95" s="209"/>
      <c r="D95" s="209"/>
      <c r="E95" s="210"/>
      <c r="F95" s="95" t="s">
        <v>116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123" t="e">
        <f t="shared" si="37"/>
        <v>#DIV/0!</v>
      </c>
      <c r="M95" s="124">
        <f t="shared" si="38"/>
        <v>0</v>
      </c>
      <c r="N95" s="125">
        <f t="shared" si="39"/>
        <v>0</v>
      </c>
      <c r="O95" s="123" t="e">
        <f t="shared" si="40"/>
        <v>#DIV/0!</v>
      </c>
      <c r="P95" s="236"/>
      <c r="Q95" s="21"/>
    </row>
    <row r="96" spans="1:17" s="19" customFormat="1" ht="135" customHeight="1" x14ac:dyDescent="0.25">
      <c r="A96" s="203"/>
      <c r="B96" s="208"/>
      <c r="C96" s="209"/>
      <c r="D96" s="209"/>
      <c r="E96" s="210"/>
      <c r="F96" s="95" t="s">
        <v>117</v>
      </c>
      <c r="G96" s="32">
        <v>120.3</v>
      </c>
      <c r="H96" s="91">
        <v>80</v>
      </c>
      <c r="I96" s="33">
        <v>40</v>
      </c>
      <c r="J96" s="32">
        <v>0</v>
      </c>
      <c r="K96" s="32">
        <v>0</v>
      </c>
      <c r="L96" s="123">
        <f t="shared" si="37"/>
        <v>33.250207813798838</v>
      </c>
      <c r="M96" s="124">
        <f t="shared" si="38"/>
        <v>-80.3</v>
      </c>
      <c r="N96" s="125">
        <f t="shared" si="39"/>
        <v>120.3</v>
      </c>
      <c r="O96" s="123">
        <f t="shared" si="40"/>
        <v>100</v>
      </c>
      <c r="P96" s="236"/>
    </row>
    <row r="97" spans="1:16" s="19" customFormat="1" ht="135" customHeight="1" x14ac:dyDescent="0.25">
      <c r="A97" s="203"/>
      <c r="B97" s="208"/>
      <c r="C97" s="209"/>
      <c r="D97" s="209"/>
      <c r="E97" s="210"/>
      <c r="F97" s="95" t="s">
        <v>118</v>
      </c>
      <c r="G97" s="32">
        <v>2405118.8934200001</v>
      </c>
      <c r="H97" s="91">
        <v>171375.43106999999</v>
      </c>
      <c r="I97" s="33">
        <v>150380.08749000001</v>
      </c>
      <c r="J97" s="55">
        <f t="shared" si="44"/>
        <v>-20995.343579999986</v>
      </c>
      <c r="K97" s="35">
        <f t="shared" si="42"/>
        <v>87.748918588321899</v>
      </c>
      <c r="L97" s="123">
        <f t="shared" si="37"/>
        <v>6.2525011924115095</v>
      </c>
      <c r="M97" s="124">
        <f t="shared" si="38"/>
        <v>-2254738.8059300003</v>
      </c>
      <c r="N97" s="125">
        <f t="shared" si="39"/>
        <v>2405118.8934200001</v>
      </c>
      <c r="O97" s="123">
        <f t="shared" si="40"/>
        <v>100</v>
      </c>
      <c r="P97" s="236"/>
    </row>
    <row r="98" spans="1:16" s="19" customFormat="1" ht="202.5" x14ac:dyDescent="0.25">
      <c r="A98" s="203"/>
      <c r="B98" s="208"/>
      <c r="C98" s="209"/>
      <c r="D98" s="209"/>
      <c r="E98" s="210"/>
      <c r="F98" s="96" t="s">
        <v>119</v>
      </c>
      <c r="G98" s="32">
        <v>203302.30986000001</v>
      </c>
      <c r="H98" s="91">
        <v>78638.336769999994</v>
      </c>
      <c r="I98" s="32">
        <v>72542.791719999994</v>
      </c>
      <c r="J98" s="32">
        <f t="shared" si="44"/>
        <v>-6095.5450500000006</v>
      </c>
      <c r="K98" s="32">
        <f t="shared" si="42"/>
        <v>92.248634317091245</v>
      </c>
      <c r="L98" s="123">
        <f t="shared" si="37"/>
        <v>35.682227009597241</v>
      </c>
      <c r="M98" s="124">
        <f t="shared" si="38"/>
        <v>-130759.51814000001</v>
      </c>
      <c r="N98" s="125">
        <f t="shared" si="39"/>
        <v>203302.30986000001</v>
      </c>
      <c r="O98" s="123">
        <f t="shared" si="40"/>
        <v>100</v>
      </c>
      <c r="P98" s="236"/>
    </row>
    <row r="99" spans="1:16" s="19" customFormat="1" ht="202.5" x14ac:dyDescent="0.25">
      <c r="A99" s="203"/>
      <c r="B99" s="208"/>
      <c r="C99" s="209"/>
      <c r="D99" s="209"/>
      <c r="E99" s="210"/>
      <c r="F99" s="96" t="s">
        <v>122</v>
      </c>
      <c r="G99" s="32"/>
      <c r="H99" s="32"/>
      <c r="I99" s="32"/>
      <c r="J99" s="32"/>
      <c r="K99" s="32"/>
      <c r="L99" s="123" t="e">
        <f t="shared" si="37"/>
        <v>#DIV/0!</v>
      </c>
      <c r="M99" s="124">
        <f t="shared" si="38"/>
        <v>0</v>
      </c>
      <c r="N99" s="125">
        <f t="shared" si="39"/>
        <v>0</v>
      </c>
      <c r="O99" s="123" t="e">
        <f t="shared" si="40"/>
        <v>#DIV/0!</v>
      </c>
      <c r="P99" s="236"/>
    </row>
    <row r="100" spans="1:16" s="19" customFormat="1" ht="135" customHeight="1" x14ac:dyDescent="0.25">
      <c r="A100" s="203"/>
      <c r="B100" s="208"/>
      <c r="C100" s="209"/>
      <c r="D100" s="209"/>
      <c r="E100" s="210"/>
      <c r="F100" s="96" t="s">
        <v>120</v>
      </c>
      <c r="G100" s="32">
        <v>0</v>
      </c>
      <c r="H100" s="32">
        <v>0</v>
      </c>
      <c r="I100" s="32">
        <v>0</v>
      </c>
      <c r="J100" s="32">
        <f t="shared" si="44"/>
        <v>0</v>
      </c>
      <c r="K100" s="32">
        <f t="shared" si="42"/>
        <v>0</v>
      </c>
      <c r="L100" s="123" t="e">
        <f t="shared" si="37"/>
        <v>#DIV/0!</v>
      </c>
      <c r="M100" s="124">
        <f t="shared" si="38"/>
        <v>0</v>
      </c>
      <c r="N100" s="125">
        <f t="shared" si="39"/>
        <v>0</v>
      </c>
      <c r="O100" s="123" t="e">
        <f t="shared" si="40"/>
        <v>#DIV/0!</v>
      </c>
      <c r="P100" s="236"/>
    </row>
    <row r="101" spans="1:16" s="19" customFormat="1" ht="135" customHeight="1" x14ac:dyDescent="0.25">
      <c r="A101" s="204"/>
      <c r="B101" s="211"/>
      <c r="C101" s="212"/>
      <c r="D101" s="212"/>
      <c r="E101" s="213"/>
      <c r="F101" s="97" t="s">
        <v>121</v>
      </c>
      <c r="G101" s="32">
        <v>0</v>
      </c>
      <c r="H101" s="32">
        <v>0</v>
      </c>
      <c r="I101" s="32">
        <v>0</v>
      </c>
      <c r="J101" s="32">
        <f t="shared" si="44"/>
        <v>0</v>
      </c>
      <c r="K101" s="32">
        <f t="shared" si="42"/>
        <v>0</v>
      </c>
      <c r="L101" s="123" t="e">
        <f t="shared" si="37"/>
        <v>#DIV/0!</v>
      </c>
      <c r="M101" s="124">
        <f t="shared" si="38"/>
        <v>0</v>
      </c>
      <c r="N101" s="125">
        <f t="shared" si="39"/>
        <v>0</v>
      </c>
      <c r="O101" s="123" t="e">
        <f t="shared" si="40"/>
        <v>#DIV/0!</v>
      </c>
      <c r="P101" s="237"/>
    </row>
    <row r="102" spans="1:16" s="19" customFormat="1" ht="135" customHeight="1" x14ac:dyDescent="0.25">
      <c r="A102" s="202">
        <v>13</v>
      </c>
      <c r="B102" s="205" t="s">
        <v>27</v>
      </c>
      <c r="C102" s="206"/>
      <c r="D102" s="206"/>
      <c r="E102" s="207"/>
      <c r="F102" s="94" t="s">
        <v>5</v>
      </c>
      <c r="G102" s="27">
        <f>G103+G104+G105+G107+G109</f>
        <v>112556.96836</v>
      </c>
      <c r="H102" s="27">
        <f t="shared" ref="H102:I102" si="46">H103+H104+H105+H107+H109</f>
        <v>57034.82329</v>
      </c>
      <c r="I102" s="27">
        <f t="shared" si="46"/>
        <v>73325.217220000006</v>
      </c>
      <c r="J102" s="41">
        <f t="shared" si="44"/>
        <v>16290.393930000006</v>
      </c>
      <c r="K102" s="30">
        <f t="shared" si="42"/>
        <v>128.56218883535354</v>
      </c>
      <c r="L102" s="117">
        <f t="shared" si="37"/>
        <v>65.144982392807577</v>
      </c>
      <c r="M102" s="121">
        <f t="shared" si="38"/>
        <v>-39231.751139999993</v>
      </c>
      <c r="N102" s="122">
        <f t="shared" si="39"/>
        <v>112556.96836</v>
      </c>
      <c r="O102" s="117">
        <f t="shared" si="40"/>
        <v>100</v>
      </c>
      <c r="P102" s="229" t="s">
        <v>28</v>
      </c>
    </row>
    <row r="103" spans="1:16" s="19" customFormat="1" ht="135" customHeight="1" x14ac:dyDescent="0.25">
      <c r="A103" s="203"/>
      <c r="B103" s="208"/>
      <c r="C103" s="209"/>
      <c r="D103" s="209"/>
      <c r="E103" s="210"/>
      <c r="F103" s="95" t="s">
        <v>116</v>
      </c>
      <c r="G103" s="57">
        <v>0</v>
      </c>
      <c r="H103" s="57">
        <v>0</v>
      </c>
      <c r="I103" s="57">
        <v>0</v>
      </c>
      <c r="J103" s="57">
        <v>0</v>
      </c>
      <c r="K103" s="32">
        <f t="shared" si="42"/>
        <v>0</v>
      </c>
      <c r="L103" s="123" t="e">
        <f t="shared" si="37"/>
        <v>#DIV/0!</v>
      </c>
      <c r="M103" s="124">
        <f t="shared" si="38"/>
        <v>0</v>
      </c>
      <c r="N103" s="125">
        <f t="shared" si="39"/>
        <v>0</v>
      </c>
      <c r="O103" s="123" t="e">
        <f t="shared" si="40"/>
        <v>#DIV/0!</v>
      </c>
      <c r="P103" s="230"/>
    </row>
    <row r="104" spans="1:16" s="19" customFormat="1" ht="135" customHeight="1" x14ac:dyDescent="0.25">
      <c r="A104" s="203"/>
      <c r="B104" s="208"/>
      <c r="C104" s="209"/>
      <c r="D104" s="209"/>
      <c r="E104" s="210"/>
      <c r="F104" s="95" t="s">
        <v>117</v>
      </c>
      <c r="G104" s="32">
        <v>23667.173999999999</v>
      </c>
      <c r="H104" s="57">
        <v>0</v>
      </c>
      <c r="I104" s="147">
        <v>9511.2107899999992</v>
      </c>
      <c r="J104" s="57">
        <v>0</v>
      </c>
      <c r="K104" s="32" t="e">
        <f t="shared" si="42"/>
        <v>#DIV/0!</v>
      </c>
      <c r="L104" s="123">
        <f t="shared" si="37"/>
        <v>40.187353124627386</v>
      </c>
      <c r="M104" s="124">
        <f t="shared" si="38"/>
        <v>-14155.96321</v>
      </c>
      <c r="N104" s="125">
        <f t="shared" si="39"/>
        <v>23667.173999999999</v>
      </c>
      <c r="O104" s="123">
        <f t="shared" si="40"/>
        <v>100</v>
      </c>
      <c r="P104" s="230"/>
    </row>
    <row r="105" spans="1:16" s="19" customFormat="1" ht="135" customHeight="1" x14ac:dyDescent="0.25">
      <c r="A105" s="203"/>
      <c r="B105" s="208"/>
      <c r="C105" s="209"/>
      <c r="D105" s="209"/>
      <c r="E105" s="210"/>
      <c r="F105" s="95" t="s">
        <v>118</v>
      </c>
      <c r="G105" s="58">
        <v>88889.79436</v>
      </c>
      <c r="H105" s="58">
        <v>57034.82329</v>
      </c>
      <c r="I105" s="111">
        <v>63814.006430000001</v>
      </c>
      <c r="J105" s="55">
        <f>I105-H105</f>
        <v>6779.183140000001</v>
      </c>
      <c r="K105" s="35">
        <f t="shared" si="42"/>
        <v>111.88604215626385</v>
      </c>
      <c r="L105" s="123">
        <f t="shared" si="37"/>
        <v>71.790025941061259</v>
      </c>
      <c r="M105" s="124">
        <f t="shared" si="38"/>
        <v>-25075.787929999999</v>
      </c>
      <c r="N105" s="125">
        <f t="shared" si="39"/>
        <v>88889.79436</v>
      </c>
      <c r="O105" s="123">
        <f t="shared" si="40"/>
        <v>100</v>
      </c>
      <c r="P105" s="230"/>
    </row>
    <row r="106" spans="1:16" s="19" customFormat="1" ht="202.5" x14ac:dyDescent="0.25">
      <c r="A106" s="203"/>
      <c r="B106" s="208"/>
      <c r="C106" s="209"/>
      <c r="D106" s="209"/>
      <c r="E106" s="210"/>
      <c r="F106" s="96" t="s">
        <v>119</v>
      </c>
      <c r="G106" s="57">
        <v>0</v>
      </c>
      <c r="H106" s="57">
        <v>0</v>
      </c>
      <c r="I106" s="57">
        <v>0</v>
      </c>
      <c r="J106" s="57">
        <f>I106-H106</f>
        <v>0</v>
      </c>
      <c r="K106" s="57">
        <f t="shared" si="42"/>
        <v>0</v>
      </c>
      <c r="L106" s="123" t="e">
        <f t="shared" si="37"/>
        <v>#DIV/0!</v>
      </c>
      <c r="M106" s="124">
        <f t="shared" si="38"/>
        <v>0</v>
      </c>
      <c r="N106" s="125">
        <f t="shared" si="39"/>
        <v>0</v>
      </c>
      <c r="O106" s="123" t="e">
        <f t="shared" si="40"/>
        <v>#DIV/0!</v>
      </c>
      <c r="P106" s="230"/>
    </row>
    <row r="107" spans="1:16" s="19" customFormat="1" ht="202.5" x14ac:dyDescent="0.25">
      <c r="A107" s="203"/>
      <c r="B107" s="208"/>
      <c r="C107" s="209"/>
      <c r="D107" s="209"/>
      <c r="E107" s="210"/>
      <c r="F107" s="96" t="s">
        <v>122</v>
      </c>
      <c r="G107" s="57"/>
      <c r="H107" s="57"/>
      <c r="I107" s="57"/>
      <c r="J107" s="57"/>
      <c r="K107" s="57"/>
      <c r="L107" s="123" t="e">
        <f t="shared" si="37"/>
        <v>#DIV/0!</v>
      </c>
      <c r="M107" s="124">
        <f t="shared" si="38"/>
        <v>0</v>
      </c>
      <c r="N107" s="125">
        <f t="shared" si="39"/>
        <v>0</v>
      </c>
      <c r="O107" s="123" t="e">
        <f t="shared" si="40"/>
        <v>#DIV/0!</v>
      </c>
      <c r="P107" s="230"/>
    </row>
    <row r="108" spans="1:16" s="19" customFormat="1" ht="135" customHeight="1" x14ac:dyDescent="0.25">
      <c r="A108" s="203"/>
      <c r="B108" s="208"/>
      <c r="C108" s="209"/>
      <c r="D108" s="209"/>
      <c r="E108" s="210"/>
      <c r="F108" s="96" t="s">
        <v>120</v>
      </c>
      <c r="G108" s="57">
        <v>0</v>
      </c>
      <c r="H108" s="57">
        <v>0</v>
      </c>
      <c r="I108" s="57">
        <v>0</v>
      </c>
      <c r="J108" s="57">
        <v>0</v>
      </c>
      <c r="K108" s="57">
        <f t="shared" si="42"/>
        <v>0</v>
      </c>
      <c r="L108" s="123" t="e">
        <f t="shared" si="37"/>
        <v>#DIV/0!</v>
      </c>
      <c r="M108" s="124">
        <f t="shared" si="38"/>
        <v>0</v>
      </c>
      <c r="N108" s="125">
        <f t="shared" si="39"/>
        <v>0</v>
      </c>
      <c r="O108" s="123" t="e">
        <f t="shared" si="40"/>
        <v>#DIV/0!</v>
      </c>
      <c r="P108" s="230"/>
    </row>
    <row r="109" spans="1:16" s="19" customFormat="1" ht="135" customHeight="1" x14ac:dyDescent="0.25">
      <c r="A109" s="204"/>
      <c r="B109" s="211"/>
      <c r="C109" s="212"/>
      <c r="D109" s="212"/>
      <c r="E109" s="213"/>
      <c r="F109" s="97" t="s">
        <v>121</v>
      </c>
      <c r="G109" s="57"/>
      <c r="H109" s="57">
        <v>0</v>
      </c>
      <c r="I109" s="57">
        <v>0</v>
      </c>
      <c r="J109" s="57">
        <v>0</v>
      </c>
      <c r="K109" s="57">
        <f t="shared" si="42"/>
        <v>0</v>
      </c>
      <c r="L109" s="123" t="e">
        <f t="shared" si="37"/>
        <v>#DIV/0!</v>
      </c>
      <c r="M109" s="124">
        <f t="shared" si="38"/>
        <v>0</v>
      </c>
      <c r="N109" s="125">
        <f t="shared" si="39"/>
        <v>0</v>
      </c>
      <c r="O109" s="123" t="e">
        <f t="shared" si="40"/>
        <v>#DIV/0!</v>
      </c>
      <c r="P109" s="231"/>
    </row>
    <row r="110" spans="1:16" s="19" customFormat="1" ht="135" customHeight="1" x14ac:dyDescent="0.25">
      <c r="A110" s="202">
        <v>14</v>
      </c>
      <c r="B110" s="205" t="s">
        <v>48</v>
      </c>
      <c r="C110" s="206"/>
      <c r="D110" s="206"/>
      <c r="E110" s="207"/>
      <c r="F110" s="94" t="s">
        <v>5</v>
      </c>
      <c r="G110" s="27">
        <f>G111+G112+G113+G115+G117</f>
        <v>3644.2</v>
      </c>
      <c r="H110" s="27">
        <f t="shared" ref="H110:I110" si="47">H111+H112+H113+H115+H117</f>
        <v>3606.22</v>
      </c>
      <c r="I110" s="27">
        <f t="shared" si="47"/>
        <v>3382.63</v>
      </c>
      <c r="J110" s="85">
        <v>0</v>
      </c>
      <c r="K110" s="110">
        <f t="shared" si="42"/>
        <v>93.799879097781073</v>
      </c>
      <c r="L110" s="117">
        <f t="shared" si="37"/>
        <v>92.822292958674069</v>
      </c>
      <c r="M110" s="121">
        <f t="shared" si="38"/>
        <v>-261.56999999999971</v>
      </c>
      <c r="N110" s="122">
        <f t="shared" si="39"/>
        <v>3644.2</v>
      </c>
      <c r="O110" s="117">
        <f t="shared" si="40"/>
        <v>100</v>
      </c>
      <c r="P110" s="217" t="s">
        <v>42</v>
      </c>
    </row>
    <row r="111" spans="1:16" s="19" customFormat="1" ht="135" customHeight="1" x14ac:dyDescent="0.25">
      <c r="A111" s="203"/>
      <c r="B111" s="208"/>
      <c r="C111" s="209"/>
      <c r="D111" s="209"/>
      <c r="E111" s="210"/>
      <c r="F111" s="95" t="s">
        <v>116</v>
      </c>
      <c r="G111" s="50">
        <v>0</v>
      </c>
      <c r="H111" s="50">
        <v>0</v>
      </c>
      <c r="I111" s="50">
        <v>0</v>
      </c>
      <c r="J111" s="43">
        <f t="shared" ref="J111:J119" si="48">I111-H111</f>
        <v>0</v>
      </c>
      <c r="K111" s="70">
        <f t="shared" si="42"/>
        <v>0</v>
      </c>
      <c r="L111" s="123" t="e">
        <f t="shared" si="37"/>
        <v>#DIV/0!</v>
      </c>
      <c r="M111" s="124">
        <f t="shared" si="38"/>
        <v>0</v>
      </c>
      <c r="N111" s="125">
        <f t="shared" si="39"/>
        <v>0</v>
      </c>
      <c r="O111" s="123" t="e">
        <f t="shared" si="40"/>
        <v>#DIV/0!</v>
      </c>
      <c r="P111" s="218"/>
    </row>
    <row r="112" spans="1:16" s="19" customFormat="1" ht="135" customHeight="1" x14ac:dyDescent="0.25">
      <c r="A112" s="203"/>
      <c r="B112" s="208"/>
      <c r="C112" s="209"/>
      <c r="D112" s="209"/>
      <c r="E112" s="210"/>
      <c r="F112" s="95" t="s">
        <v>117</v>
      </c>
      <c r="G112" s="58">
        <v>3245.6</v>
      </c>
      <c r="H112" s="50">
        <v>3245.6</v>
      </c>
      <c r="I112" s="50">
        <v>3044.37</v>
      </c>
      <c r="J112" s="43">
        <f t="shared" si="48"/>
        <v>-201.23000000000002</v>
      </c>
      <c r="K112" s="35">
        <f t="shared" si="42"/>
        <v>93.79991372935666</v>
      </c>
      <c r="L112" s="123">
        <f t="shared" si="37"/>
        <v>93.79991372935666</v>
      </c>
      <c r="M112" s="124">
        <f t="shared" si="38"/>
        <v>-201.23000000000002</v>
      </c>
      <c r="N112" s="125">
        <f t="shared" si="39"/>
        <v>3245.6</v>
      </c>
      <c r="O112" s="123">
        <f t="shared" si="40"/>
        <v>100</v>
      </c>
      <c r="P112" s="218"/>
    </row>
    <row r="113" spans="1:16" s="19" customFormat="1" ht="135" customHeight="1" x14ac:dyDescent="0.25">
      <c r="A113" s="203"/>
      <c r="B113" s="208"/>
      <c r="C113" s="209"/>
      <c r="D113" s="209"/>
      <c r="E113" s="210"/>
      <c r="F113" s="95" t="s">
        <v>118</v>
      </c>
      <c r="G113" s="58">
        <v>398.6</v>
      </c>
      <c r="H113" s="50">
        <v>360.62</v>
      </c>
      <c r="I113" s="50">
        <v>338.26</v>
      </c>
      <c r="J113" s="43">
        <f t="shared" si="48"/>
        <v>-22.360000000000014</v>
      </c>
      <c r="K113" s="35">
        <f t="shared" si="42"/>
        <v>93.799567411679888</v>
      </c>
      <c r="L113" s="123">
        <f t="shared" si="37"/>
        <v>84.862017059708975</v>
      </c>
      <c r="M113" s="124">
        <f t="shared" si="38"/>
        <v>-60.340000000000032</v>
      </c>
      <c r="N113" s="125">
        <f t="shared" si="39"/>
        <v>398.6</v>
      </c>
      <c r="O113" s="123">
        <f t="shared" si="40"/>
        <v>100</v>
      </c>
      <c r="P113" s="218"/>
    </row>
    <row r="114" spans="1:16" s="19" customFormat="1" ht="202.5" x14ac:dyDescent="0.25">
      <c r="A114" s="203"/>
      <c r="B114" s="208"/>
      <c r="C114" s="209"/>
      <c r="D114" s="209"/>
      <c r="E114" s="210"/>
      <c r="F114" s="96" t="s">
        <v>119</v>
      </c>
      <c r="G114" s="40">
        <v>0</v>
      </c>
      <c r="H114" s="40">
        <v>0</v>
      </c>
      <c r="I114" s="40">
        <v>0</v>
      </c>
      <c r="J114" s="43">
        <f t="shared" si="48"/>
        <v>0</v>
      </c>
      <c r="K114" s="62">
        <f t="shared" si="42"/>
        <v>0</v>
      </c>
      <c r="L114" s="123" t="e">
        <f t="shared" si="37"/>
        <v>#DIV/0!</v>
      </c>
      <c r="M114" s="124">
        <f t="shared" si="38"/>
        <v>0</v>
      </c>
      <c r="N114" s="125">
        <f t="shared" si="39"/>
        <v>0</v>
      </c>
      <c r="O114" s="123" t="e">
        <f t="shared" si="40"/>
        <v>#DIV/0!</v>
      </c>
      <c r="P114" s="218"/>
    </row>
    <row r="115" spans="1:16" s="19" customFormat="1" ht="202.5" x14ac:dyDescent="0.25">
      <c r="A115" s="203"/>
      <c r="B115" s="208"/>
      <c r="C115" s="209"/>
      <c r="D115" s="209"/>
      <c r="E115" s="210"/>
      <c r="F115" s="96" t="s">
        <v>122</v>
      </c>
      <c r="G115" s="40"/>
      <c r="H115" s="40"/>
      <c r="I115" s="40"/>
      <c r="J115" s="43"/>
      <c r="K115" s="62"/>
      <c r="L115" s="123" t="e">
        <f t="shared" si="37"/>
        <v>#DIV/0!</v>
      </c>
      <c r="M115" s="124">
        <f t="shared" si="38"/>
        <v>0</v>
      </c>
      <c r="N115" s="125">
        <f t="shared" si="39"/>
        <v>0</v>
      </c>
      <c r="O115" s="123" t="e">
        <f t="shared" si="40"/>
        <v>#DIV/0!</v>
      </c>
      <c r="P115" s="218"/>
    </row>
    <row r="116" spans="1:16" s="19" customFormat="1" ht="135" customHeight="1" x14ac:dyDescent="0.25">
      <c r="A116" s="203"/>
      <c r="B116" s="208"/>
      <c r="C116" s="209"/>
      <c r="D116" s="209"/>
      <c r="E116" s="210"/>
      <c r="F116" s="96" t="s">
        <v>120</v>
      </c>
      <c r="G116" s="40">
        <v>0</v>
      </c>
      <c r="H116" s="40">
        <v>0</v>
      </c>
      <c r="I116" s="40">
        <v>0</v>
      </c>
      <c r="J116" s="43">
        <f t="shared" si="48"/>
        <v>0</v>
      </c>
      <c r="K116" s="62">
        <f t="shared" si="42"/>
        <v>0</v>
      </c>
      <c r="L116" s="123" t="e">
        <f t="shared" si="37"/>
        <v>#DIV/0!</v>
      </c>
      <c r="M116" s="124">
        <f t="shared" si="38"/>
        <v>0</v>
      </c>
      <c r="N116" s="125">
        <f t="shared" si="39"/>
        <v>0</v>
      </c>
      <c r="O116" s="123" t="e">
        <f t="shared" si="40"/>
        <v>#DIV/0!</v>
      </c>
      <c r="P116" s="218"/>
    </row>
    <row r="117" spans="1:16" s="19" customFormat="1" ht="135" customHeight="1" x14ac:dyDescent="0.25">
      <c r="A117" s="204"/>
      <c r="B117" s="211"/>
      <c r="C117" s="212"/>
      <c r="D117" s="212"/>
      <c r="E117" s="213"/>
      <c r="F117" s="97" t="s">
        <v>121</v>
      </c>
      <c r="G117" s="40"/>
      <c r="H117" s="40">
        <v>0</v>
      </c>
      <c r="I117" s="40">
        <v>0</v>
      </c>
      <c r="J117" s="43">
        <f t="shared" si="48"/>
        <v>0</v>
      </c>
      <c r="K117" s="62">
        <f t="shared" si="42"/>
        <v>0</v>
      </c>
      <c r="L117" s="123" t="e">
        <f t="shared" si="37"/>
        <v>#DIV/0!</v>
      </c>
      <c r="M117" s="124">
        <f t="shared" si="38"/>
        <v>0</v>
      </c>
      <c r="N117" s="125">
        <f t="shared" si="39"/>
        <v>0</v>
      </c>
      <c r="O117" s="123" t="e">
        <f t="shared" si="40"/>
        <v>#DIV/0!</v>
      </c>
      <c r="P117" s="219"/>
    </row>
    <row r="118" spans="1:16" s="19" customFormat="1" ht="135" customHeight="1" x14ac:dyDescent="0.25">
      <c r="A118" s="202">
        <v>15</v>
      </c>
      <c r="B118" s="205" t="s">
        <v>29</v>
      </c>
      <c r="C118" s="206"/>
      <c r="D118" s="206"/>
      <c r="E118" s="207"/>
      <c r="F118" s="94" t="s">
        <v>5</v>
      </c>
      <c r="G118" s="27">
        <f>G119+G120+G121+G123+G125</f>
        <v>180026.4577</v>
      </c>
      <c r="H118" s="27">
        <f t="shared" ref="H118:I118" si="49">H119+H120+H121+H123+H125</f>
        <v>39453.013300000006</v>
      </c>
      <c r="I118" s="27">
        <f t="shared" si="49"/>
        <v>36169.52188</v>
      </c>
      <c r="J118" s="41">
        <f t="shared" si="48"/>
        <v>-3283.4914200000057</v>
      </c>
      <c r="K118" s="30">
        <f t="shared" si="42"/>
        <v>91.677463531030199</v>
      </c>
      <c r="L118" s="117">
        <f t="shared" si="37"/>
        <v>20.091225668770129</v>
      </c>
      <c r="M118" s="121">
        <f t="shared" si="38"/>
        <v>-143856.93582000001</v>
      </c>
      <c r="N118" s="122">
        <f t="shared" si="39"/>
        <v>180026.4577</v>
      </c>
      <c r="O118" s="117">
        <f t="shared" si="40"/>
        <v>100</v>
      </c>
      <c r="P118" s="223" t="s">
        <v>30</v>
      </c>
    </row>
    <row r="119" spans="1:16" s="19" customFormat="1" ht="135" customHeight="1" x14ac:dyDescent="0.25">
      <c r="A119" s="203"/>
      <c r="B119" s="208"/>
      <c r="C119" s="209"/>
      <c r="D119" s="209"/>
      <c r="E119" s="210"/>
      <c r="F119" s="95" t="s">
        <v>116</v>
      </c>
      <c r="G119" s="40">
        <v>0</v>
      </c>
      <c r="H119" s="40">
        <v>0</v>
      </c>
      <c r="I119" s="40">
        <v>0</v>
      </c>
      <c r="J119" s="40">
        <f t="shared" si="48"/>
        <v>0</v>
      </c>
      <c r="K119" s="40">
        <f t="shared" si="42"/>
        <v>0</v>
      </c>
      <c r="L119" s="40">
        <f t="shared" si="42"/>
        <v>0</v>
      </c>
      <c r="M119" s="124">
        <f t="shared" si="38"/>
        <v>0</v>
      </c>
      <c r="N119" s="125">
        <f t="shared" si="39"/>
        <v>0</v>
      </c>
      <c r="O119" s="125">
        <f t="shared" si="39"/>
        <v>0</v>
      </c>
      <c r="P119" s="224"/>
    </row>
    <row r="120" spans="1:16" s="19" customFormat="1" ht="135" customHeight="1" x14ac:dyDescent="0.25">
      <c r="A120" s="203"/>
      <c r="B120" s="208"/>
      <c r="C120" s="209"/>
      <c r="D120" s="209"/>
      <c r="E120" s="210"/>
      <c r="F120" s="95" t="s">
        <v>117</v>
      </c>
      <c r="G120" s="32">
        <v>104704.5</v>
      </c>
      <c r="H120" s="32">
        <v>11441.486000000001</v>
      </c>
      <c r="I120" s="35">
        <v>11441.486000000001</v>
      </c>
      <c r="J120" s="40">
        <f t="shared" ref="J120" si="50">I120-H120</f>
        <v>0</v>
      </c>
      <c r="K120" s="40">
        <f t="shared" ref="K120" si="51">IF(I120=0,0,I120/H120*100)</f>
        <v>100</v>
      </c>
      <c r="L120" s="123">
        <f t="shared" si="37"/>
        <v>10.927406176429857</v>
      </c>
      <c r="M120" s="124">
        <f t="shared" si="38"/>
        <v>-93263.013999999996</v>
      </c>
      <c r="N120" s="125">
        <f t="shared" si="39"/>
        <v>104704.5</v>
      </c>
      <c r="O120" s="123">
        <f t="shared" si="40"/>
        <v>100</v>
      </c>
      <c r="P120" s="224"/>
    </row>
    <row r="121" spans="1:16" s="19" customFormat="1" ht="135" customHeight="1" x14ac:dyDescent="0.25">
      <c r="A121" s="203"/>
      <c r="B121" s="208"/>
      <c r="C121" s="209"/>
      <c r="D121" s="209"/>
      <c r="E121" s="210"/>
      <c r="F121" s="95" t="s">
        <v>118</v>
      </c>
      <c r="G121" s="91">
        <v>75321.957699999999</v>
      </c>
      <c r="H121" s="91">
        <v>28011.527300000002</v>
      </c>
      <c r="I121" s="71">
        <v>24728.035879999999</v>
      </c>
      <c r="J121" s="42">
        <f>I121-H121</f>
        <v>-3283.4914200000021</v>
      </c>
      <c r="K121" s="35">
        <f>IF(I121=0,0,I121/H121*100)</f>
        <v>88.278070721263376</v>
      </c>
      <c r="L121" s="123">
        <f t="shared" si="37"/>
        <v>32.829783817475047</v>
      </c>
      <c r="M121" s="124">
        <f t="shared" si="38"/>
        <v>-50593.921820000003</v>
      </c>
      <c r="N121" s="125">
        <f t="shared" si="39"/>
        <v>75321.957699999999</v>
      </c>
      <c r="O121" s="123">
        <f t="shared" si="40"/>
        <v>100</v>
      </c>
      <c r="P121" s="224"/>
    </row>
    <row r="122" spans="1:16" s="19" customFormat="1" ht="202.5" x14ac:dyDescent="0.25">
      <c r="A122" s="203"/>
      <c r="B122" s="208"/>
      <c r="C122" s="209"/>
      <c r="D122" s="209"/>
      <c r="E122" s="210"/>
      <c r="F122" s="96" t="s">
        <v>119</v>
      </c>
      <c r="G122" s="50">
        <v>138704.5</v>
      </c>
      <c r="H122" s="40">
        <v>0</v>
      </c>
      <c r="I122" s="40">
        <v>0</v>
      </c>
      <c r="J122" s="43">
        <f t="shared" ref="J122:J130" si="52">I122-H122</f>
        <v>0</v>
      </c>
      <c r="K122" s="40">
        <f t="shared" si="42"/>
        <v>0</v>
      </c>
      <c r="L122" s="123">
        <f t="shared" si="37"/>
        <v>0</v>
      </c>
      <c r="M122" s="124">
        <f t="shared" si="38"/>
        <v>-138704.5</v>
      </c>
      <c r="N122" s="125">
        <f t="shared" si="39"/>
        <v>138704.5</v>
      </c>
      <c r="O122" s="123">
        <f t="shared" si="40"/>
        <v>100</v>
      </c>
      <c r="P122" s="224"/>
    </row>
    <row r="123" spans="1:16" s="19" customFormat="1" ht="202.5" x14ac:dyDescent="0.25">
      <c r="A123" s="203"/>
      <c r="B123" s="208"/>
      <c r="C123" s="209"/>
      <c r="D123" s="209"/>
      <c r="E123" s="210"/>
      <c r="F123" s="96" t="s">
        <v>122</v>
      </c>
      <c r="G123" s="40"/>
      <c r="H123" s="40">
        <v>0</v>
      </c>
      <c r="I123" s="40">
        <v>0</v>
      </c>
      <c r="J123" s="40">
        <v>0</v>
      </c>
      <c r="K123" s="40">
        <f t="shared" si="42"/>
        <v>0</v>
      </c>
      <c r="L123" s="40">
        <f t="shared" ref="L123" si="53">IF(J123=0,0,J123/I123*100)</f>
        <v>0</v>
      </c>
      <c r="M123" s="40">
        <f t="shared" ref="M123" si="54">IF(K123=0,0,K123/J123*100)</f>
        <v>0</v>
      </c>
      <c r="N123" s="40">
        <f t="shared" ref="N123" si="55">IF(L123=0,0,L123/K123*100)</f>
        <v>0</v>
      </c>
      <c r="O123" s="40">
        <f t="shared" ref="O123" si="56">IF(M123=0,0,M123/L123*100)</f>
        <v>0</v>
      </c>
      <c r="P123" s="224"/>
    </row>
    <row r="124" spans="1:16" s="19" customFormat="1" ht="135" customHeight="1" x14ac:dyDescent="0.25">
      <c r="A124" s="203"/>
      <c r="B124" s="208"/>
      <c r="C124" s="209"/>
      <c r="D124" s="209"/>
      <c r="E124" s="210"/>
      <c r="F124" s="96" t="s">
        <v>120</v>
      </c>
      <c r="G124" s="45">
        <v>70704.5</v>
      </c>
      <c r="H124" s="40">
        <v>0</v>
      </c>
      <c r="I124" s="40">
        <v>0</v>
      </c>
      <c r="J124" s="43">
        <f t="shared" si="52"/>
        <v>0</v>
      </c>
      <c r="K124" s="40">
        <f t="shared" si="42"/>
        <v>0</v>
      </c>
      <c r="L124" s="123">
        <f t="shared" si="37"/>
        <v>0</v>
      </c>
      <c r="M124" s="124">
        <f t="shared" si="38"/>
        <v>-70704.5</v>
      </c>
      <c r="N124" s="125">
        <f t="shared" si="39"/>
        <v>70704.5</v>
      </c>
      <c r="O124" s="123">
        <f t="shared" si="40"/>
        <v>100</v>
      </c>
      <c r="P124" s="224"/>
    </row>
    <row r="125" spans="1:16" s="19" customFormat="1" ht="135" customHeight="1" x14ac:dyDescent="0.25">
      <c r="A125" s="204"/>
      <c r="B125" s="211"/>
      <c r="C125" s="212"/>
      <c r="D125" s="212"/>
      <c r="E125" s="213"/>
      <c r="F125" s="97" t="s">
        <v>121</v>
      </c>
      <c r="G125" s="40"/>
      <c r="H125" s="40">
        <v>0</v>
      </c>
      <c r="I125" s="40">
        <v>0</v>
      </c>
      <c r="J125" s="44">
        <f t="shared" si="52"/>
        <v>0</v>
      </c>
      <c r="K125" s="40">
        <f t="shared" si="42"/>
        <v>0</v>
      </c>
      <c r="L125" s="123"/>
      <c r="M125" s="124">
        <f t="shared" si="38"/>
        <v>0</v>
      </c>
      <c r="N125" s="125">
        <f t="shared" si="39"/>
        <v>0</v>
      </c>
      <c r="O125" s="123"/>
      <c r="P125" s="225"/>
    </row>
    <row r="126" spans="1:16" s="19" customFormat="1" ht="135" customHeight="1" x14ac:dyDescent="0.25">
      <c r="A126" s="202">
        <v>16</v>
      </c>
      <c r="B126" s="205" t="s">
        <v>31</v>
      </c>
      <c r="C126" s="206"/>
      <c r="D126" s="206"/>
      <c r="E126" s="207"/>
      <c r="F126" s="94" t="s">
        <v>5</v>
      </c>
      <c r="G126" s="27">
        <f>G127+G128+G129+G131+G133</f>
        <v>63137.72</v>
      </c>
      <c r="H126" s="27">
        <f t="shared" ref="H126:I126" si="57">H127+H128+H129+H131+H133</f>
        <v>42260.54</v>
      </c>
      <c r="I126" s="27">
        <f t="shared" si="57"/>
        <v>46169.13</v>
      </c>
      <c r="J126" s="28">
        <f t="shared" si="52"/>
        <v>3908.5899999999965</v>
      </c>
      <c r="K126" s="30">
        <f t="shared" ref="K126:L130" si="58">IF(I126=0,0,I126/H126*100)</f>
        <v>109.24879331877916</v>
      </c>
      <c r="L126" s="117">
        <f t="shared" si="37"/>
        <v>73.124480896681092</v>
      </c>
      <c r="M126" s="121">
        <f t="shared" si="38"/>
        <v>-16968.590000000004</v>
      </c>
      <c r="N126" s="122">
        <f t="shared" si="39"/>
        <v>63137.72</v>
      </c>
      <c r="O126" s="117">
        <f t="shared" si="40"/>
        <v>100</v>
      </c>
      <c r="P126" s="226" t="s">
        <v>32</v>
      </c>
    </row>
    <row r="127" spans="1:16" s="19" customFormat="1" ht="135" customHeight="1" x14ac:dyDescent="0.25">
      <c r="A127" s="203"/>
      <c r="B127" s="208"/>
      <c r="C127" s="209"/>
      <c r="D127" s="209"/>
      <c r="E127" s="210"/>
      <c r="F127" s="95" t="s">
        <v>116</v>
      </c>
      <c r="G127" s="40">
        <v>0</v>
      </c>
      <c r="H127" s="40">
        <v>0</v>
      </c>
      <c r="I127" s="40">
        <v>0</v>
      </c>
      <c r="J127" s="49">
        <f t="shared" si="52"/>
        <v>0</v>
      </c>
      <c r="K127" s="56">
        <f t="shared" si="58"/>
        <v>0</v>
      </c>
      <c r="L127" s="56">
        <f t="shared" si="58"/>
        <v>0</v>
      </c>
      <c r="M127" s="124">
        <f t="shared" si="38"/>
        <v>0</v>
      </c>
      <c r="N127" s="125">
        <f t="shared" si="39"/>
        <v>0</v>
      </c>
      <c r="O127" s="125">
        <f t="shared" si="39"/>
        <v>0</v>
      </c>
      <c r="P127" s="227"/>
    </row>
    <row r="128" spans="1:16" s="19" customFormat="1" ht="135" customHeight="1" x14ac:dyDescent="0.25">
      <c r="A128" s="203"/>
      <c r="B128" s="208"/>
      <c r="C128" s="209"/>
      <c r="D128" s="209"/>
      <c r="E128" s="210"/>
      <c r="F128" s="95" t="s">
        <v>117</v>
      </c>
      <c r="G128" s="40">
        <v>0</v>
      </c>
      <c r="H128" s="40">
        <v>0</v>
      </c>
      <c r="I128" s="40">
        <v>0</v>
      </c>
      <c r="J128" s="49">
        <f t="shared" si="52"/>
        <v>0</v>
      </c>
      <c r="K128" s="56">
        <f t="shared" si="58"/>
        <v>0</v>
      </c>
      <c r="L128" s="56">
        <f t="shared" si="58"/>
        <v>0</v>
      </c>
      <c r="M128" s="124">
        <f t="shared" si="38"/>
        <v>0</v>
      </c>
      <c r="N128" s="125">
        <f t="shared" si="39"/>
        <v>0</v>
      </c>
      <c r="O128" s="125">
        <f t="shared" si="39"/>
        <v>0</v>
      </c>
      <c r="P128" s="227"/>
    </row>
    <row r="129" spans="1:16" s="19" customFormat="1" ht="135" customHeight="1" x14ac:dyDescent="0.25">
      <c r="A129" s="203"/>
      <c r="B129" s="208"/>
      <c r="C129" s="209"/>
      <c r="D129" s="209"/>
      <c r="E129" s="210"/>
      <c r="F129" s="95" t="s">
        <v>118</v>
      </c>
      <c r="G129" s="33">
        <v>63137.72</v>
      </c>
      <c r="H129" s="33">
        <v>42260.54</v>
      </c>
      <c r="I129" s="33">
        <v>46169.13</v>
      </c>
      <c r="J129" s="51">
        <f t="shared" si="52"/>
        <v>3908.5899999999965</v>
      </c>
      <c r="K129" s="35">
        <f t="shared" si="58"/>
        <v>109.24879331877916</v>
      </c>
      <c r="L129" s="123">
        <f t="shared" si="37"/>
        <v>73.124480896681092</v>
      </c>
      <c r="M129" s="124">
        <f t="shared" si="38"/>
        <v>-16968.590000000004</v>
      </c>
      <c r="N129" s="125">
        <f t="shared" si="39"/>
        <v>63137.72</v>
      </c>
      <c r="O129" s="123">
        <f t="shared" si="40"/>
        <v>100</v>
      </c>
      <c r="P129" s="227"/>
    </row>
    <row r="130" spans="1:16" s="19" customFormat="1" ht="202.5" x14ac:dyDescent="0.25">
      <c r="A130" s="203"/>
      <c r="B130" s="208"/>
      <c r="C130" s="209"/>
      <c r="D130" s="209"/>
      <c r="E130" s="210"/>
      <c r="F130" s="96" t="s">
        <v>119</v>
      </c>
      <c r="G130" s="40">
        <v>0</v>
      </c>
      <c r="H130" s="40">
        <v>0</v>
      </c>
      <c r="I130" s="40">
        <v>0</v>
      </c>
      <c r="J130" s="49">
        <f t="shared" si="52"/>
        <v>0</v>
      </c>
      <c r="K130" s="91">
        <f t="shared" si="58"/>
        <v>0</v>
      </c>
      <c r="L130" s="138"/>
      <c r="M130" s="139">
        <f t="shared" si="38"/>
        <v>0</v>
      </c>
      <c r="N130" s="140">
        <f t="shared" si="39"/>
        <v>0</v>
      </c>
      <c r="O130" s="140">
        <f t="shared" si="39"/>
        <v>0</v>
      </c>
      <c r="P130" s="227"/>
    </row>
    <row r="131" spans="1:16" s="19" customFormat="1" ht="202.5" x14ac:dyDescent="0.25">
      <c r="A131" s="203"/>
      <c r="B131" s="208"/>
      <c r="C131" s="209"/>
      <c r="D131" s="209"/>
      <c r="E131" s="210"/>
      <c r="F131" s="96" t="s">
        <v>122</v>
      </c>
      <c r="G131" s="40">
        <v>0</v>
      </c>
      <c r="H131" s="40">
        <v>0</v>
      </c>
      <c r="I131" s="40">
        <v>0</v>
      </c>
      <c r="J131" s="40">
        <v>0</v>
      </c>
      <c r="K131" s="45">
        <v>0</v>
      </c>
      <c r="L131" s="45">
        <v>0</v>
      </c>
      <c r="M131" s="139">
        <f t="shared" si="38"/>
        <v>0</v>
      </c>
      <c r="N131" s="140">
        <f t="shared" si="39"/>
        <v>0</v>
      </c>
      <c r="O131" s="140">
        <f t="shared" si="39"/>
        <v>0</v>
      </c>
      <c r="P131" s="227"/>
    </row>
    <row r="132" spans="1:16" s="19" customFormat="1" ht="135" customHeight="1" x14ac:dyDescent="0.25">
      <c r="A132" s="203"/>
      <c r="B132" s="208"/>
      <c r="C132" s="209"/>
      <c r="D132" s="209"/>
      <c r="E132" s="210"/>
      <c r="F132" s="96" t="s">
        <v>120</v>
      </c>
      <c r="G132" s="40">
        <v>0</v>
      </c>
      <c r="H132" s="40">
        <v>0</v>
      </c>
      <c r="I132" s="40">
        <v>0</v>
      </c>
      <c r="J132" s="49">
        <v>0</v>
      </c>
      <c r="K132" s="91">
        <v>0</v>
      </c>
      <c r="L132" s="138"/>
      <c r="M132" s="139">
        <f t="shared" si="38"/>
        <v>0</v>
      </c>
      <c r="N132" s="140">
        <f t="shared" si="39"/>
        <v>0</v>
      </c>
      <c r="O132" s="140">
        <f t="shared" si="39"/>
        <v>0</v>
      </c>
      <c r="P132" s="227"/>
    </row>
    <row r="133" spans="1:16" s="19" customFormat="1" ht="135" customHeight="1" x14ac:dyDescent="0.25">
      <c r="A133" s="204"/>
      <c r="B133" s="211"/>
      <c r="C133" s="212"/>
      <c r="D133" s="212"/>
      <c r="E133" s="213"/>
      <c r="F133" s="97" t="s">
        <v>121</v>
      </c>
      <c r="G133" s="40">
        <v>0</v>
      </c>
      <c r="H133" s="40">
        <v>0</v>
      </c>
      <c r="I133" s="40">
        <v>0</v>
      </c>
      <c r="J133" s="49">
        <f t="shared" ref="J133:J138" si="59">I133-H133</f>
        <v>0</v>
      </c>
      <c r="K133" s="91">
        <f t="shared" ref="K133:K138" si="60">IF(I133=0,0,I133/H133*100)</f>
        <v>0</v>
      </c>
      <c r="L133" s="138"/>
      <c r="M133" s="139">
        <f t="shared" si="38"/>
        <v>0</v>
      </c>
      <c r="N133" s="140">
        <f t="shared" si="39"/>
        <v>0</v>
      </c>
      <c r="O133" s="140">
        <f t="shared" si="39"/>
        <v>0</v>
      </c>
      <c r="P133" s="228"/>
    </row>
    <row r="134" spans="1:16" s="19" customFormat="1" ht="135" customHeight="1" x14ac:dyDescent="0.25">
      <c r="A134" s="202">
        <v>17</v>
      </c>
      <c r="B134" s="205" t="s">
        <v>33</v>
      </c>
      <c r="C134" s="206"/>
      <c r="D134" s="206"/>
      <c r="E134" s="207"/>
      <c r="F134" s="94" t="s">
        <v>5</v>
      </c>
      <c r="G134" s="27">
        <f>G135+G136+G137+G139+G141</f>
        <v>626477.9</v>
      </c>
      <c r="H134" s="27">
        <f t="shared" ref="H134:I134" si="61">H135+H136+H137+H139+H141</f>
        <v>495485.69999999995</v>
      </c>
      <c r="I134" s="27">
        <f t="shared" si="61"/>
        <v>494694.69999999995</v>
      </c>
      <c r="J134" s="29">
        <f t="shared" si="59"/>
        <v>-791</v>
      </c>
      <c r="K134" s="30">
        <f t="shared" si="60"/>
        <v>99.840358662217696</v>
      </c>
      <c r="L134" s="117">
        <f t="shared" si="37"/>
        <v>78.964429551305798</v>
      </c>
      <c r="M134" s="121">
        <f t="shared" si="38"/>
        <v>-131783.20000000007</v>
      </c>
      <c r="N134" s="122">
        <f t="shared" si="39"/>
        <v>626477.9</v>
      </c>
      <c r="O134" s="117">
        <f t="shared" si="40"/>
        <v>100</v>
      </c>
      <c r="P134" s="217" t="s">
        <v>92</v>
      </c>
    </row>
    <row r="135" spans="1:16" s="19" customFormat="1" ht="135" customHeight="1" x14ac:dyDescent="0.25">
      <c r="A135" s="203"/>
      <c r="B135" s="208"/>
      <c r="C135" s="209"/>
      <c r="D135" s="209"/>
      <c r="E135" s="210"/>
      <c r="F135" s="95" t="s">
        <v>116</v>
      </c>
      <c r="G135" s="40">
        <v>0</v>
      </c>
      <c r="H135" s="40">
        <v>0</v>
      </c>
      <c r="I135" s="40">
        <v>0</v>
      </c>
      <c r="J135" s="64">
        <f t="shared" si="59"/>
        <v>0</v>
      </c>
      <c r="K135" s="70">
        <f t="shared" si="60"/>
        <v>0</v>
      </c>
      <c r="L135" s="143" t="e">
        <f t="shared" si="37"/>
        <v>#DIV/0!</v>
      </c>
      <c r="M135" s="144">
        <f t="shared" si="38"/>
        <v>0</v>
      </c>
      <c r="N135" s="145">
        <f t="shared" si="39"/>
        <v>0</v>
      </c>
      <c r="O135" s="143" t="e">
        <f t="shared" si="40"/>
        <v>#DIV/0!</v>
      </c>
      <c r="P135" s="218"/>
    </row>
    <row r="136" spans="1:16" s="19" customFormat="1" ht="135" customHeight="1" x14ac:dyDescent="0.25">
      <c r="A136" s="203"/>
      <c r="B136" s="208"/>
      <c r="C136" s="209"/>
      <c r="D136" s="209"/>
      <c r="E136" s="210"/>
      <c r="F136" s="95" t="s">
        <v>117</v>
      </c>
      <c r="G136" s="32">
        <v>153661.4</v>
      </c>
      <c r="H136" s="32">
        <v>122922.6</v>
      </c>
      <c r="I136" s="32">
        <v>122922.6</v>
      </c>
      <c r="J136" s="64">
        <f t="shared" si="59"/>
        <v>0</v>
      </c>
      <c r="K136" s="74">
        <f t="shared" si="60"/>
        <v>100</v>
      </c>
      <c r="L136" s="143">
        <f t="shared" ref="L136:L189" si="62">I136/G136*100</f>
        <v>79.995756904466589</v>
      </c>
      <c r="M136" s="144">
        <f t="shared" ref="M136:M189" si="63">I136-G136</f>
        <v>-30738.799999999988</v>
      </c>
      <c r="N136" s="145">
        <f t="shared" ref="N136:O189" si="64">G136</f>
        <v>153661.4</v>
      </c>
      <c r="O136" s="143">
        <f t="shared" ref="O136:O189" si="65">N136/G136*100</f>
        <v>100</v>
      </c>
      <c r="P136" s="218"/>
    </row>
    <row r="137" spans="1:16" s="19" customFormat="1" ht="135" customHeight="1" x14ac:dyDescent="0.25">
      <c r="A137" s="203"/>
      <c r="B137" s="208"/>
      <c r="C137" s="209"/>
      <c r="D137" s="209"/>
      <c r="E137" s="210"/>
      <c r="F137" s="95" t="s">
        <v>118</v>
      </c>
      <c r="G137" s="32">
        <v>472816.5</v>
      </c>
      <c r="H137" s="32">
        <v>372563.1</v>
      </c>
      <c r="I137" s="71">
        <v>371772.1</v>
      </c>
      <c r="J137" s="55">
        <f t="shared" si="59"/>
        <v>-791</v>
      </c>
      <c r="K137" s="74">
        <f t="shared" si="60"/>
        <v>99.787686971683456</v>
      </c>
      <c r="L137" s="143">
        <f t="shared" si="62"/>
        <v>78.629256804701186</v>
      </c>
      <c r="M137" s="144">
        <f t="shared" si="63"/>
        <v>-101044.40000000002</v>
      </c>
      <c r="N137" s="145">
        <f t="shared" si="64"/>
        <v>472816.5</v>
      </c>
      <c r="O137" s="143">
        <f t="shared" si="65"/>
        <v>100</v>
      </c>
      <c r="P137" s="218"/>
    </row>
    <row r="138" spans="1:16" s="19" customFormat="1" ht="202.5" x14ac:dyDescent="0.25">
      <c r="A138" s="203"/>
      <c r="B138" s="208"/>
      <c r="C138" s="209"/>
      <c r="D138" s="209"/>
      <c r="E138" s="210"/>
      <c r="F138" s="96" t="s">
        <v>119</v>
      </c>
      <c r="G138" s="40">
        <v>444671.9</v>
      </c>
      <c r="H138" s="50">
        <v>363418.3</v>
      </c>
      <c r="I138" s="100">
        <v>363311.1</v>
      </c>
      <c r="J138" s="89">
        <f t="shared" si="59"/>
        <v>-107.20000000001164</v>
      </c>
      <c r="K138" s="53">
        <f t="shared" si="60"/>
        <v>99.97050231097333</v>
      </c>
      <c r="L138" s="143">
        <f t="shared" si="62"/>
        <v>81.703183853083587</v>
      </c>
      <c r="M138" s="144">
        <f t="shared" si="63"/>
        <v>-81360.800000000047</v>
      </c>
      <c r="N138" s="145">
        <f t="shared" si="64"/>
        <v>444671.9</v>
      </c>
      <c r="O138" s="143">
        <f t="shared" si="65"/>
        <v>100</v>
      </c>
      <c r="P138" s="218"/>
    </row>
    <row r="139" spans="1:16" s="19" customFormat="1" ht="202.5" x14ac:dyDescent="0.25">
      <c r="A139" s="203"/>
      <c r="B139" s="208"/>
      <c r="C139" s="209"/>
      <c r="D139" s="209"/>
      <c r="E139" s="210"/>
      <c r="F139" s="96" t="s">
        <v>122</v>
      </c>
      <c r="G139" s="40"/>
      <c r="H139" s="40"/>
      <c r="I139" s="45"/>
      <c r="J139" s="64"/>
      <c r="K139" s="53"/>
      <c r="L139" s="143" t="e">
        <f t="shared" si="62"/>
        <v>#DIV/0!</v>
      </c>
      <c r="M139" s="144">
        <f t="shared" si="63"/>
        <v>0</v>
      </c>
      <c r="N139" s="145">
        <f t="shared" si="64"/>
        <v>0</v>
      </c>
      <c r="O139" s="143" t="e">
        <f t="shared" si="65"/>
        <v>#DIV/0!</v>
      </c>
      <c r="P139" s="218"/>
    </row>
    <row r="140" spans="1:16" s="19" customFormat="1" ht="135" customHeight="1" x14ac:dyDescent="0.25">
      <c r="A140" s="203"/>
      <c r="B140" s="208"/>
      <c r="C140" s="209"/>
      <c r="D140" s="209"/>
      <c r="E140" s="210"/>
      <c r="F140" s="96" t="s">
        <v>120</v>
      </c>
      <c r="G140" s="40">
        <v>0</v>
      </c>
      <c r="H140" s="40">
        <v>0</v>
      </c>
      <c r="I140" s="40">
        <v>0</v>
      </c>
      <c r="J140" s="72">
        <v>0</v>
      </c>
      <c r="K140" s="73">
        <v>0</v>
      </c>
      <c r="L140" s="143" t="e">
        <f t="shared" si="62"/>
        <v>#DIV/0!</v>
      </c>
      <c r="M140" s="144">
        <f t="shared" si="63"/>
        <v>0</v>
      </c>
      <c r="N140" s="145">
        <f t="shared" si="64"/>
        <v>0</v>
      </c>
      <c r="O140" s="143" t="e">
        <f t="shared" si="65"/>
        <v>#DIV/0!</v>
      </c>
      <c r="P140" s="218"/>
    </row>
    <row r="141" spans="1:16" s="19" customFormat="1" ht="135" customHeight="1" x14ac:dyDescent="0.25">
      <c r="A141" s="204"/>
      <c r="B141" s="211"/>
      <c r="C141" s="212"/>
      <c r="D141" s="212"/>
      <c r="E141" s="213"/>
      <c r="F141" s="97" t="s">
        <v>121</v>
      </c>
      <c r="G141" s="40">
        <v>0</v>
      </c>
      <c r="H141" s="40">
        <v>0</v>
      </c>
      <c r="I141" s="40">
        <v>0</v>
      </c>
      <c r="J141" s="44">
        <f>I141-H141</f>
        <v>0</v>
      </c>
      <c r="K141" s="62">
        <f t="shared" ref="K141:K158" si="66">IF(I141=0,0,I141/H141*100)</f>
        <v>0</v>
      </c>
      <c r="L141" s="143" t="e">
        <f t="shared" si="62"/>
        <v>#DIV/0!</v>
      </c>
      <c r="M141" s="144">
        <f t="shared" si="63"/>
        <v>0</v>
      </c>
      <c r="N141" s="145">
        <f t="shared" si="64"/>
        <v>0</v>
      </c>
      <c r="O141" s="143" t="e">
        <f t="shared" si="65"/>
        <v>#DIV/0!</v>
      </c>
      <c r="P141" s="219"/>
    </row>
    <row r="142" spans="1:16" s="19" customFormat="1" ht="135" customHeight="1" x14ac:dyDescent="0.25">
      <c r="A142" s="202">
        <v>18</v>
      </c>
      <c r="B142" s="205" t="s">
        <v>34</v>
      </c>
      <c r="C142" s="206"/>
      <c r="D142" s="206"/>
      <c r="E142" s="207"/>
      <c r="F142" s="94" t="s">
        <v>5</v>
      </c>
      <c r="G142" s="27">
        <f>G143+G144+G145+G147+G149</f>
        <v>11842.2</v>
      </c>
      <c r="H142" s="27">
        <f t="shared" ref="H142:I142" si="67">H143+H144+H145+H147+H149</f>
        <v>8685.0999999999985</v>
      </c>
      <c r="I142" s="27">
        <f t="shared" si="67"/>
        <v>8949.7572600000003</v>
      </c>
      <c r="J142" s="29">
        <f>I142-H142</f>
        <v>264.65726000000177</v>
      </c>
      <c r="K142" s="30">
        <f t="shared" si="66"/>
        <v>103.04725633556322</v>
      </c>
      <c r="L142" s="117">
        <f t="shared" si="62"/>
        <v>75.575123372346354</v>
      </c>
      <c r="M142" s="121">
        <f t="shared" si="63"/>
        <v>-2892.4427400000004</v>
      </c>
      <c r="N142" s="122">
        <f t="shared" si="64"/>
        <v>11842.2</v>
      </c>
      <c r="O142" s="117">
        <f t="shared" si="65"/>
        <v>100</v>
      </c>
      <c r="P142" s="220" t="s">
        <v>35</v>
      </c>
    </row>
    <row r="143" spans="1:16" s="19" customFormat="1" ht="135" customHeight="1" x14ac:dyDescent="0.25">
      <c r="A143" s="203"/>
      <c r="B143" s="208"/>
      <c r="C143" s="209"/>
      <c r="D143" s="209"/>
      <c r="E143" s="210"/>
      <c r="F143" s="95" t="s">
        <v>116</v>
      </c>
      <c r="G143" s="40">
        <v>0</v>
      </c>
      <c r="H143" s="40">
        <v>0</v>
      </c>
      <c r="I143" s="40">
        <v>0</v>
      </c>
      <c r="J143" s="64">
        <v>0</v>
      </c>
      <c r="K143" s="86">
        <f t="shared" si="66"/>
        <v>0</v>
      </c>
      <c r="L143" s="123" t="e">
        <f t="shared" si="62"/>
        <v>#DIV/0!</v>
      </c>
      <c r="M143" s="124">
        <f t="shared" si="63"/>
        <v>0</v>
      </c>
      <c r="N143" s="125">
        <f t="shared" si="64"/>
        <v>0</v>
      </c>
      <c r="O143" s="123" t="e">
        <f t="shared" si="65"/>
        <v>#DIV/0!</v>
      </c>
      <c r="P143" s="221"/>
    </row>
    <row r="144" spans="1:16" s="19" customFormat="1" ht="135" customHeight="1" x14ac:dyDescent="0.25">
      <c r="A144" s="203"/>
      <c r="B144" s="208"/>
      <c r="C144" s="209"/>
      <c r="D144" s="209"/>
      <c r="E144" s="210"/>
      <c r="F144" s="95" t="s">
        <v>117</v>
      </c>
      <c r="G144" s="91">
        <v>9491.4</v>
      </c>
      <c r="H144" s="91">
        <v>6473.4</v>
      </c>
      <c r="I144" s="71">
        <v>7045.5572599999996</v>
      </c>
      <c r="J144" s="55">
        <f>I144-H144</f>
        <v>572.15725999999995</v>
      </c>
      <c r="K144" s="35">
        <f t="shared" si="66"/>
        <v>108.83858961287731</v>
      </c>
      <c r="L144" s="123">
        <f t="shared" si="62"/>
        <v>74.230959184103511</v>
      </c>
      <c r="M144" s="124">
        <f t="shared" si="63"/>
        <v>-2445.84274</v>
      </c>
      <c r="N144" s="125">
        <f t="shared" si="64"/>
        <v>9491.4</v>
      </c>
      <c r="O144" s="123">
        <f t="shared" si="65"/>
        <v>100</v>
      </c>
      <c r="P144" s="221"/>
    </row>
    <row r="145" spans="1:16" s="19" customFormat="1" ht="135" customHeight="1" x14ac:dyDescent="0.25">
      <c r="A145" s="203"/>
      <c r="B145" s="208"/>
      <c r="C145" s="209"/>
      <c r="D145" s="209"/>
      <c r="E145" s="210"/>
      <c r="F145" s="95" t="s">
        <v>118</v>
      </c>
      <c r="G145" s="91">
        <v>2350.8000000000002</v>
      </c>
      <c r="H145" s="45">
        <v>2211.6999999999998</v>
      </c>
      <c r="I145" s="45">
        <v>1904.2</v>
      </c>
      <c r="J145" s="32">
        <f>H145-I145</f>
        <v>307.49999999999977</v>
      </c>
      <c r="K145" s="35">
        <f t="shared" si="66"/>
        <v>86.096667721662072</v>
      </c>
      <c r="L145" s="123">
        <f t="shared" si="62"/>
        <v>81.002212012931764</v>
      </c>
      <c r="M145" s="124">
        <f t="shared" si="63"/>
        <v>-446.60000000000014</v>
      </c>
      <c r="N145" s="125">
        <f t="shared" si="64"/>
        <v>2350.8000000000002</v>
      </c>
      <c r="O145" s="123">
        <f t="shared" si="65"/>
        <v>100</v>
      </c>
      <c r="P145" s="221"/>
    </row>
    <row r="146" spans="1:16" s="19" customFormat="1" ht="202.5" x14ac:dyDescent="0.25">
      <c r="A146" s="203"/>
      <c r="B146" s="208"/>
      <c r="C146" s="209"/>
      <c r="D146" s="209"/>
      <c r="E146" s="210"/>
      <c r="F146" s="96" t="s">
        <v>119</v>
      </c>
      <c r="G146" s="40">
        <v>0</v>
      </c>
      <c r="H146" s="40">
        <v>0</v>
      </c>
      <c r="I146" s="40">
        <v>0</v>
      </c>
      <c r="J146" s="87">
        <v>0</v>
      </c>
      <c r="K146" s="86">
        <f t="shared" si="66"/>
        <v>0</v>
      </c>
      <c r="L146" s="123" t="e">
        <f t="shared" si="62"/>
        <v>#DIV/0!</v>
      </c>
      <c r="M146" s="124">
        <f t="shared" si="63"/>
        <v>0</v>
      </c>
      <c r="N146" s="125">
        <f t="shared" si="64"/>
        <v>0</v>
      </c>
      <c r="O146" s="123" t="e">
        <f t="shared" si="65"/>
        <v>#DIV/0!</v>
      </c>
      <c r="P146" s="221"/>
    </row>
    <row r="147" spans="1:16" s="19" customFormat="1" ht="202.5" x14ac:dyDescent="0.25">
      <c r="A147" s="203"/>
      <c r="B147" s="208"/>
      <c r="C147" s="209"/>
      <c r="D147" s="209"/>
      <c r="E147" s="210"/>
      <c r="F147" s="96" t="s">
        <v>122</v>
      </c>
      <c r="G147" s="40"/>
      <c r="H147" s="40"/>
      <c r="I147" s="40"/>
      <c r="J147" s="87"/>
      <c r="K147" s="86"/>
      <c r="L147" s="123" t="e">
        <f t="shared" si="62"/>
        <v>#DIV/0!</v>
      </c>
      <c r="M147" s="124">
        <f t="shared" si="63"/>
        <v>0</v>
      </c>
      <c r="N147" s="125">
        <f t="shared" si="64"/>
        <v>0</v>
      </c>
      <c r="O147" s="123" t="e">
        <f t="shared" si="65"/>
        <v>#DIV/0!</v>
      </c>
      <c r="P147" s="221"/>
    </row>
    <row r="148" spans="1:16" s="19" customFormat="1" ht="135" customHeight="1" x14ac:dyDescent="0.25">
      <c r="A148" s="203"/>
      <c r="B148" s="208"/>
      <c r="C148" s="209"/>
      <c r="D148" s="209"/>
      <c r="E148" s="210"/>
      <c r="F148" s="96" t="s">
        <v>120</v>
      </c>
      <c r="G148" s="40">
        <v>0</v>
      </c>
      <c r="H148" s="40">
        <v>0</v>
      </c>
      <c r="I148" s="40">
        <v>0</v>
      </c>
      <c r="J148" s="75">
        <v>0</v>
      </c>
      <c r="K148" s="86">
        <f t="shared" si="66"/>
        <v>0</v>
      </c>
      <c r="L148" s="123" t="e">
        <f t="shared" si="62"/>
        <v>#DIV/0!</v>
      </c>
      <c r="M148" s="124">
        <f t="shared" si="63"/>
        <v>0</v>
      </c>
      <c r="N148" s="125">
        <f t="shared" si="64"/>
        <v>0</v>
      </c>
      <c r="O148" s="123" t="e">
        <f t="shared" si="65"/>
        <v>#DIV/0!</v>
      </c>
      <c r="P148" s="221"/>
    </row>
    <row r="149" spans="1:16" s="19" customFormat="1" ht="135" customHeight="1" x14ac:dyDescent="0.25">
      <c r="A149" s="204"/>
      <c r="B149" s="211"/>
      <c r="C149" s="212"/>
      <c r="D149" s="212"/>
      <c r="E149" s="213"/>
      <c r="F149" s="97" t="s">
        <v>121</v>
      </c>
      <c r="G149" s="50">
        <v>0</v>
      </c>
      <c r="H149" s="40">
        <v>0</v>
      </c>
      <c r="I149" s="40">
        <v>0</v>
      </c>
      <c r="J149" s="61">
        <v>0</v>
      </c>
      <c r="K149" s="86">
        <f t="shared" si="66"/>
        <v>0</v>
      </c>
      <c r="L149" s="123" t="e">
        <f t="shared" si="62"/>
        <v>#DIV/0!</v>
      </c>
      <c r="M149" s="124">
        <f t="shared" si="63"/>
        <v>0</v>
      </c>
      <c r="N149" s="125">
        <f t="shared" si="64"/>
        <v>0</v>
      </c>
      <c r="O149" s="123" t="e">
        <f t="shared" si="65"/>
        <v>#DIV/0!</v>
      </c>
      <c r="P149" s="222"/>
    </row>
    <row r="150" spans="1:16" s="19" customFormat="1" ht="135" customHeight="1" x14ac:dyDescent="0.25">
      <c r="A150" s="202">
        <v>20</v>
      </c>
      <c r="B150" s="205" t="s">
        <v>37</v>
      </c>
      <c r="C150" s="206"/>
      <c r="D150" s="206"/>
      <c r="E150" s="207"/>
      <c r="F150" s="94" t="s">
        <v>5</v>
      </c>
      <c r="G150" s="27">
        <f>G151+G152+G153+G155+G157</f>
        <v>711604.9</v>
      </c>
      <c r="H150" s="27">
        <f t="shared" ref="H150:I150" si="68">H151+H152+H153+H155+H157</f>
        <v>481086.8</v>
      </c>
      <c r="I150" s="27">
        <f t="shared" si="68"/>
        <v>501813.5</v>
      </c>
      <c r="J150" s="29">
        <f t="shared" ref="J150:J189" si="69">I150-H150</f>
        <v>20726.700000000012</v>
      </c>
      <c r="K150" s="30">
        <f t="shared" si="66"/>
        <v>104.3083077731503</v>
      </c>
      <c r="L150" s="117">
        <f t="shared" si="62"/>
        <v>70.518556013315816</v>
      </c>
      <c r="M150" s="121">
        <f t="shared" si="63"/>
        <v>-209791.40000000002</v>
      </c>
      <c r="N150" s="122">
        <f t="shared" si="64"/>
        <v>711604.9</v>
      </c>
      <c r="O150" s="117">
        <f t="shared" si="65"/>
        <v>100</v>
      </c>
      <c r="P150" s="217" t="s">
        <v>43</v>
      </c>
    </row>
    <row r="151" spans="1:16" s="19" customFormat="1" ht="135" customHeight="1" x14ac:dyDescent="0.25">
      <c r="A151" s="203"/>
      <c r="B151" s="208"/>
      <c r="C151" s="209"/>
      <c r="D151" s="209"/>
      <c r="E151" s="210"/>
      <c r="F151" s="95" t="s">
        <v>116</v>
      </c>
      <c r="G151" s="32">
        <v>5731.5</v>
      </c>
      <c r="H151" s="91">
        <v>4799.1000000000004</v>
      </c>
      <c r="I151" s="32">
        <v>4799.1000000000004</v>
      </c>
      <c r="J151" s="42">
        <f t="shared" si="69"/>
        <v>0</v>
      </c>
      <c r="K151" s="35">
        <f t="shared" si="66"/>
        <v>100</v>
      </c>
      <c r="L151" s="123">
        <f t="shared" si="62"/>
        <v>83.732007327924634</v>
      </c>
      <c r="M151" s="124">
        <f t="shared" si="63"/>
        <v>-932.39999999999964</v>
      </c>
      <c r="N151" s="125">
        <f t="shared" si="64"/>
        <v>5731.5</v>
      </c>
      <c r="O151" s="123">
        <f t="shared" si="65"/>
        <v>100</v>
      </c>
      <c r="P151" s="218"/>
    </row>
    <row r="152" spans="1:16" s="19" customFormat="1" ht="135" customHeight="1" x14ac:dyDescent="0.25">
      <c r="A152" s="203"/>
      <c r="B152" s="208"/>
      <c r="C152" s="209"/>
      <c r="D152" s="209"/>
      <c r="E152" s="210"/>
      <c r="F152" s="95" t="s">
        <v>117</v>
      </c>
      <c r="G152" s="32">
        <v>14441.9</v>
      </c>
      <c r="H152" s="91">
        <v>9665.9</v>
      </c>
      <c r="I152" s="32">
        <v>10288.200000000001</v>
      </c>
      <c r="J152" s="42">
        <f t="shared" si="69"/>
        <v>622.30000000000109</v>
      </c>
      <c r="K152" s="35">
        <f t="shared" si="66"/>
        <v>106.43809681457496</v>
      </c>
      <c r="L152" s="123">
        <f t="shared" si="62"/>
        <v>71.238548944390985</v>
      </c>
      <c r="M152" s="124">
        <f t="shared" si="63"/>
        <v>-4153.6999999999989</v>
      </c>
      <c r="N152" s="125">
        <f t="shared" si="64"/>
        <v>14441.9</v>
      </c>
      <c r="O152" s="123">
        <f t="shared" si="65"/>
        <v>100</v>
      </c>
      <c r="P152" s="218"/>
    </row>
    <row r="153" spans="1:16" s="19" customFormat="1" ht="135" customHeight="1" x14ac:dyDescent="0.25">
      <c r="A153" s="203"/>
      <c r="B153" s="208"/>
      <c r="C153" s="209"/>
      <c r="D153" s="209"/>
      <c r="E153" s="210"/>
      <c r="F153" s="95" t="s">
        <v>118</v>
      </c>
      <c r="G153" s="32">
        <v>691431.5</v>
      </c>
      <c r="H153" s="91">
        <v>466621.8</v>
      </c>
      <c r="I153" s="33">
        <v>486726.2</v>
      </c>
      <c r="J153" s="55">
        <f t="shared" si="69"/>
        <v>20104.400000000023</v>
      </c>
      <c r="K153" s="35">
        <f t="shared" si="66"/>
        <v>104.30849994578051</v>
      </c>
      <c r="L153" s="123">
        <f t="shared" si="62"/>
        <v>70.393986967617181</v>
      </c>
      <c r="M153" s="124">
        <f t="shared" si="63"/>
        <v>-204705.3</v>
      </c>
      <c r="N153" s="125">
        <f t="shared" si="64"/>
        <v>691431.5</v>
      </c>
      <c r="O153" s="123">
        <f t="shared" si="65"/>
        <v>100</v>
      </c>
      <c r="P153" s="218"/>
    </row>
    <row r="154" spans="1:16" s="19" customFormat="1" ht="202.5" x14ac:dyDescent="0.25">
      <c r="A154" s="203"/>
      <c r="B154" s="208"/>
      <c r="C154" s="209"/>
      <c r="D154" s="209"/>
      <c r="E154" s="210"/>
      <c r="F154" s="96" t="s">
        <v>119</v>
      </c>
      <c r="G154" s="40">
        <v>0</v>
      </c>
      <c r="H154" s="40">
        <v>0</v>
      </c>
      <c r="I154" s="40">
        <v>0</v>
      </c>
      <c r="J154" s="59">
        <f t="shared" si="69"/>
        <v>0</v>
      </c>
      <c r="K154" s="48">
        <f t="shared" si="66"/>
        <v>0</v>
      </c>
      <c r="L154" s="123"/>
      <c r="M154" s="124">
        <f t="shared" si="63"/>
        <v>0</v>
      </c>
      <c r="N154" s="125">
        <f t="shared" si="64"/>
        <v>0</v>
      </c>
      <c r="O154" s="123"/>
      <c r="P154" s="218"/>
    </row>
    <row r="155" spans="1:16" s="19" customFormat="1" ht="202.5" x14ac:dyDescent="0.25">
      <c r="A155" s="203"/>
      <c r="B155" s="208"/>
      <c r="C155" s="209"/>
      <c r="D155" s="209"/>
      <c r="E155" s="210"/>
      <c r="F155" s="96" t="s">
        <v>122</v>
      </c>
      <c r="G155" s="40"/>
      <c r="H155" s="40"/>
      <c r="I155" s="40"/>
      <c r="J155" s="59"/>
      <c r="K155" s="48"/>
      <c r="L155" s="123"/>
      <c r="M155" s="124">
        <f t="shared" si="63"/>
        <v>0</v>
      </c>
      <c r="N155" s="125">
        <f t="shared" si="64"/>
        <v>0</v>
      </c>
      <c r="O155" s="123"/>
      <c r="P155" s="218"/>
    </row>
    <row r="156" spans="1:16" s="19" customFormat="1" ht="135" customHeight="1" x14ac:dyDescent="0.25">
      <c r="A156" s="203"/>
      <c r="B156" s="208"/>
      <c r="C156" s="209"/>
      <c r="D156" s="209"/>
      <c r="E156" s="210"/>
      <c r="F156" s="96" t="s">
        <v>120</v>
      </c>
      <c r="G156" s="40">
        <v>0</v>
      </c>
      <c r="H156" s="40">
        <v>0</v>
      </c>
      <c r="I156" s="40">
        <v>0</v>
      </c>
      <c r="J156" s="59">
        <f t="shared" si="69"/>
        <v>0</v>
      </c>
      <c r="K156" s="48">
        <f t="shared" si="66"/>
        <v>0</v>
      </c>
      <c r="L156" s="123"/>
      <c r="M156" s="124">
        <f t="shared" si="63"/>
        <v>0</v>
      </c>
      <c r="N156" s="125">
        <f t="shared" si="64"/>
        <v>0</v>
      </c>
      <c r="O156" s="123"/>
      <c r="P156" s="218"/>
    </row>
    <row r="157" spans="1:16" s="19" customFormat="1" ht="135" customHeight="1" x14ac:dyDescent="0.25">
      <c r="A157" s="204"/>
      <c r="B157" s="211"/>
      <c r="C157" s="212"/>
      <c r="D157" s="212"/>
      <c r="E157" s="213"/>
      <c r="F157" s="97" t="s">
        <v>121</v>
      </c>
      <c r="G157" s="40"/>
      <c r="H157" s="60">
        <v>0</v>
      </c>
      <c r="I157" s="60">
        <v>0</v>
      </c>
      <c r="J157" s="61">
        <f t="shared" si="69"/>
        <v>0</v>
      </c>
      <c r="K157" s="62">
        <f t="shared" si="66"/>
        <v>0</v>
      </c>
      <c r="L157" s="123"/>
      <c r="M157" s="124">
        <f t="shared" si="63"/>
        <v>0</v>
      </c>
      <c r="N157" s="125">
        <f t="shared" si="64"/>
        <v>0</v>
      </c>
      <c r="O157" s="123"/>
      <c r="P157" s="219"/>
    </row>
    <row r="158" spans="1:16" s="19" customFormat="1" ht="135" customHeight="1" x14ac:dyDescent="0.25">
      <c r="A158" s="202">
        <v>21</v>
      </c>
      <c r="B158" s="205" t="s">
        <v>38</v>
      </c>
      <c r="C158" s="206"/>
      <c r="D158" s="206"/>
      <c r="E158" s="207"/>
      <c r="F158" s="94" t="s">
        <v>5</v>
      </c>
      <c r="G158" s="27">
        <f>G159+G160+G161+G163+G165</f>
        <v>1810.8</v>
      </c>
      <c r="H158" s="27">
        <f t="shared" ref="H158:I158" si="70">H159+H160+H161+H163+H165</f>
        <v>1590.95</v>
      </c>
      <c r="I158" s="27">
        <f t="shared" si="70"/>
        <v>1509.95</v>
      </c>
      <c r="J158" s="76">
        <f t="shared" si="69"/>
        <v>-81</v>
      </c>
      <c r="K158" s="30">
        <f t="shared" si="66"/>
        <v>94.908702347653914</v>
      </c>
      <c r="L158" s="117">
        <f t="shared" si="62"/>
        <v>83.385796333112438</v>
      </c>
      <c r="M158" s="121">
        <f t="shared" si="63"/>
        <v>-300.84999999999991</v>
      </c>
      <c r="N158" s="122">
        <f t="shared" si="64"/>
        <v>1810.8</v>
      </c>
      <c r="O158" s="117">
        <f t="shared" si="65"/>
        <v>100</v>
      </c>
      <c r="P158" s="214" t="s">
        <v>39</v>
      </c>
    </row>
    <row r="159" spans="1:16" s="19" customFormat="1" ht="135" customHeight="1" x14ac:dyDescent="0.25">
      <c r="A159" s="203"/>
      <c r="B159" s="208"/>
      <c r="C159" s="209"/>
      <c r="D159" s="209"/>
      <c r="E159" s="210"/>
      <c r="F159" s="95" t="s">
        <v>116</v>
      </c>
      <c r="G159" s="40">
        <v>0</v>
      </c>
      <c r="H159" s="40">
        <v>0</v>
      </c>
      <c r="I159" s="40">
        <v>0</v>
      </c>
      <c r="J159" s="75">
        <f t="shared" si="69"/>
        <v>0</v>
      </c>
      <c r="K159" s="75">
        <v>0</v>
      </c>
      <c r="L159" s="123"/>
      <c r="M159" s="124">
        <f t="shared" si="63"/>
        <v>0</v>
      </c>
      <c r="N159" s="125">
        <f t="shared" si="64"/>
        <v>0</v>
      </c>
      <c r="O159" s="123"/>
      <c r="P159" s="215"/>
    </row>
    <row r="160" spans="1:16" s="19" customFormat="1" ht="135" customHeight="1" x14ac:dyDescent="0.25">
      <c r="A160" s="203"/>
      <c r="B160" s="208"/>
      <c r="C160" s="209"/>
      <c r="D160" s="209"/>
      <c r="E160" s="210"/>
      <c r="F160" s="95" t="s">
        <v>117</v>
      </c>
      <c r="G160" s="32"/>
      <c r="H160" s="40">
        <v>0</v>
      </c>
      <c r="I160" s="40">
        <v>0</v>
      </c>
      <c r="J160" s="75">
        <f t="shared" si="69"/>
        <v>0</v>
      </c>
      <c r="K160" s="75">
        <f>IF(I160=0,0,I160/H160*100)</f>
        <v>0</v>
      </c>
      <c r="L160" s="123"/>
      <c r="M160" s="124">
        <f t="shared" si="63"/>
        <v>0</v>
      </c>
      <c r="N160" s="125">
        <f t="shared" si="64"/>
        <v>0</v>
      </c>
      <c r="O160" s="123"/>
      <c r="P160" s="215"/>
    </row>
    <row r="161" spans="1:16" s="19" customFormat="1" ht="135" customHeight="1" x14ac:dyDescent="0.25">
      <c r="A161" s="203"/>
      <c r="B161" s="208"/>
      <c r="C161" s="209"/>
      <c r="D161" s="209"/>
      <c r="E161" s="210"/>
      <c r="F161" s="95" t="s">
        <v>118</v>
      </c>
      <c r="G161" s="32">
        <v>1810.8</v>
      </c>
      <c r="H161" s="50">
        <v>1590.95</v>
      </c>
      <c r="I161" s="40">
        <v>1509.95</v>
      </c>
      <c r="J161" s="32">
        <f t="shared" si="69"/>
        <v>-81</v>
      </c>
      <c r="K161" s="32">
        <f>IF(I161=0,0,I161/H161*100)</f>
        <v>94.908702347653914</v>
      </c>
      <c r="L161" s="123">
        <f t="shared" si="62"/>
        <v>83.385796333112438</v>
      </c>
      <c r="M161" s="124">
        <f t="shared" si="63"/>
        <v>-300.84999999999991</v>
      </c>
      <c r="N161" s="125">
        <f t="shared" si="64"/>
        <v>1810.8</v>
      </c>
      <c r="O161" s="123">
        <f t="shared" si="65"/>
        <v>100</v>
      </c>
      <c r="P161" s="215"/>
    </row>
    <row r="162" spans="1:16" s="19" customFormat="1" ht="202.5" x14ac:dyDescent="0.25">
      <c r="A162" s="203"/>
      <c r="B162" s="208"/>
      <c r="C162" s="209"/>
      <c r="D162" s="209"/>
      <c r="E162" s="210"/>
      <c r="F162" s="96" t="s">
        <v>119</v>
      </c>
      <c r="G162" s="40">
        <v>0</v>
      </c>
      <c r="H162" s="40">
        <v>0</v>
      </c>
      <c r="I162" s="40">
        <v>0</v>
      </c>
      <c r="J162" s="75">
        <f t="shared" si="69"/>
        <v>0</v>
      </c>
      <c r="K162" s="75">
        <f t="shared" ref="K162" si="71">IF(I162=0,0,I162/H162*100)</f>
        <v>0</v>
      </c>
      <c r="L162" s="75">
        <f t="shared" ref="L162" si="72">IF(J162=0,0,J162/I162*100)</f>
        <v>0</v>
      </c>
      <c r="M162" s="75">
        <f t="shared" ref="M162" si="73">IF(K162=0,0,K162/J162*100)</f>
        <v>0</v>
      </c>
      <c r="N162" s="75">
        <f t="shared" ref="N162" si="74">IF(L162=0,0,L162/K162*100)</f>
        <v>0</v>
      </c>
      <c r="O162" s="75">
        <f t="shared" ref="O162" si="75">IF(M162=0,0,M162/L162*100)</f>
        <v>0</v>
      </c>
      <c r="P162" s="215"/>
    </row>
    <row r="163" spans="1:16" s="19" customFormat="1" ht="202.5" x14ac:dyDescent="0.25">
      <c r="A163" s="203"/>
      <c r="B163" s="208"/>
      <c r="C163" s="209"/>
      <c r="D163" s="209"/>
      <c r="E163" s="210"/>
      <c r="F163" s="96" t="s">
        <v>122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0">
        <v>0</v>
      </c>
      <c r="M163" s="40">
        <v>0</v>
      </c>
      <c r="N163" s="40">
        <v>0</v>
      </c>
      <c r="O163" s="40">
        <v>0</v>
      </c>
      <c r="P163" s="215"/>
    </row>
    <row r="164" spans="1:16" s="19" customFormat="1" ht="135" customHeight="1" x14ac:dyDescent="0.25">
      <c r="A164" s="203"/>
      <c r="B164" s="208"/>
      <c r="C164" s="209"/>
      <c r="D164" s="209"/>
      <c r="E164" s="210"/>
      <c r="F164" s="96" t="s">
        <v>120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0">
        <v>0</v>
      </c>
      <c r="M164" s="40">
        <v>0</v>
      </c>
      <c r="N164" s="40">
        <v>0</v>
      </c>
      <c r="O164" s="40">
        <v>0</v>
      </c>
      <c r="P164" s="215"/>
    </row>
    <row r="165" spans="1:16" s="19" customFormat="1" ht="135" customHeight="1" x14ac:dyDescent="0.25">
      <c r="A165" s="204"/>
      <c r="B165" s="211"/>
      <c r="C165" s="212"/>
      <c r="D165" s="212"/>
      <c r="E165" s="213"/>
      <c r="F165" s="97" t="s">
        <v>121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0</v>
      </c>
      <c r="O165" s="40">
        <v>0</v>
      </c>
      <c r="P165" s="216"/>
    </row>
    <row r="166" spans="1:16" s="19" customFormat="1" ht="135" customHeight="1" x14ac:dyDescent="0.25">
      <c r="A166" s="202">
        <v>23</v>
      </c>
      <c r="B166" s="205" t="s">
        <v>40</v>
      </c>
      <c r="C166" s="206"/>
      <c r="D166" s="206"/>
      <c r="E166" s="207"/>
      <c r="F166" s="94" t="s">
        <v>5</v>
      </c>
      <c r="G166" s="27">
        <f>G167+G168+G169+G171+G173</f>
        <v>0</v>
      </c>
      <c r="H166" s="27">
        <f t="shared" ref="H166:I166" si="76">H167+H168+H169+H171+H173</f>
        <v>0</v>
      </c>
      <c r="I166" s="27">
        <f t="shared" si="76"/>
        <v>0</v>
      </c>
      <c r="J166" s="88">
        <f t="shared" si="69"/>
        <v>0</v>
      </c>
      <c r="K166" s="63">
        <f>IF(I166=0,0,I166/H166*100)</f>
        <v>0</v>
      </c>
      <c r="L166" s="63">
        <f>IF(J166=0,0,J166/I166*100)</f>
        <v>0</v>
      </c>
      <c r="M166" s="121">
        <f t="shared" si="63"/>
        <v>0</v>
      </c>
      <c r="N166" s="122">
        <f t="shared" si="64"/>
        <v>0</v>
      </c>
      <c r="O166" s="122">
        <f t="shared" si="64"/>
        <v>0</v>
      </c>
      <c r="P166" s="214" t="s">
        <v>36</v>
      </c>
    </row>
    <row r="167" spans="1:16" s="19" customFormat="1" ht="135" customHeight="1" x14ac:dyDescent="0.25">
      <c r="A167" s="203"/>
      <c r="B167" s="208"/>
      <c r="C167" s="209"/>
      <c r="D167" s="209"/>
      <c r="E167" s="210"/>
      <c r="F167" s="95" t="s">
        <v>116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215"/>
    </row>
    <row r="168" spans="1:16" s="19" customFormat="1" ht="135" customHeight="1" x14ac:dyDescent="0.25">
      <c r="A168" s="203"/>
      <c r="B168" s="208"/>
      <c r="C168" s="209"/>
      <c r="D168" s="209"/>
      <c r="E168" s="210"/>
      <c r="F168" s="95" t="s">
        <v>117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215"/>
    </row>
    <row r="169" spans="1:16" s="19" customFormat="1" ht="135" customHeight="1" x14ac:dyDescent="0.25">
      <c r="A169" s="203"/>
      <c r="B169" s="208"/>
      <c r="C169" s="209"/>
      <c r="D169" s="209"/>
      <c r="E169" s="210"/>
      <c r="F169" s="95" t="s">
        <v>118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215"/>
    </row>
    <row r="170" spans="1:16" s="19" customFormat="1" ht="202.5" x14ac:dyDescent="0.25">
      <c r="A170" s="203"/>
      <c r="B170" s="208"/>
      <c r="C170" s="209"/>
      <c r="D170" s="209"/>
      <c r="E170" s="210"/>
      <c r="F170" s="96" t="s">
        <v>119</v>
      </c>
      <c r="G170" s="40">
        <v>0</v>
      </c>
      <c r="H170" s="40">
        <v>0</v>
      </c>
      <c r="I170" s="40">
        <v>0</v>
      </c>
      <c r="J170" s="40">
        <v>0</v>
      </c>
      <c r="K170" s="40">
        <v>0</v>
      </c>
      <c r="L170" s="40">
        <v>0</v>
      </c>
      <c r="M170" s="40">
        <v>0</v>
      </c>
      <c r="N170" s="40">
        <v>0</v>
      </c>
      <c r="O170" s="40">
        <v>0</v>
      </c>
      <c r="P170" s="215"/>
    </row>
    <row r="171" spans="1:16" s="19" customFormat="1" ht="202.5" x14ac:dyDescent="0.25">
      <c r="A171" s="203"/>
      <c r="B171" s="208"/>
      <c r="C171" s="209"/>
      <c r="D171" s="209"/>
      <c r="E171" s="210"/>
      <c r="F171" s="96" t="s">
        <v>122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</v>
      </c>
      <c r="N171" s="40">
        <v>0</v>
      </c>
      <c r="O171" s="40">
        <v>0</v>
      </c>
      <c r="P171" s="215"/>
    </row>
    <row r="172" spans="1:16" s="19" customFormat="1" ht="135" customHeight="1" x14ac:dyDescent="0.25">
      <c r="A172" s="203"/>
      <c r="B172" s="208"/>
      <c r="C172" s="209"/>
      <c r="D172" s="209"/>
      <c r="E172" s="210"/>
      <c r="F172" s="96" t="s">
        <v>120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215"/>
    </row>
    <row r="173" spans="1:16" s="19" customFormat="1" ht="135" customHeight="1" x14ac:dyDescent="0.25">
      <c r="A173" s="204"/>
      <c r="B173" s="211"/>
      <c r="C173" s="212"/>
      <c r="D173" s="212"/>
      <c r="E173" s="213"/>
      <c r="F173" s="97" t="s">
        <v>121</v>
      </c>
      <c r="G173" s="40">
        <v>0</v>
      </c>
      <c r="H173" s="40">
        <v>0</v>
      </c>
      <c r="I173" s="40">
        <v>0</v>
      </c>
      <c r="J173" s="40">
        <v>0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216"/>
    </row>
    <row r="174" spans="1:16" ht="135" customHeight="1" x14ac:dyDescent="0.25">
      <c r="A174" s="202">
        <v>24</v>
      </c>
      <c r="B174" s="205" t="s">
        <v>41</v>
      </c>
      <c r="C174" s="206"/>
      <c r="D174" s="206"/>
      <c r="E174" s="207"/>
      <c r="F174" s="94" t="s">
        <v>5</v>
      </c>
      <c r="G174" s="27">
        <f>G175+G176+G177+G179+G181</f>
        <v>289.26717000000002</v>
      </c>
      <c r="H174" s="27">
        <f t="shared" ref="H174:I174" si="77">H175+H176+H177+H179+H181</f>
        <v>249.3</v>
      </c>
      <c r="I174" s="27">
        <f t="shared" si="77"/>
        <v>249.26716999999999</v>
      </c>
      <c r="J174" s="29">
        <f t="shared" si="69"/>
        <v>-3.2830000000018345E-2</v>
      </c>
      <c r="K174" s="63">
        <f t="shared" ref="K174:K176" si="78">IF(H174=0,0,I174/H174*100)</f>
        <v>99.986831127156023</v>
      </c>
      <c r="L174" s="117">
        <f t="shared" si="62"/>
        <v>86.171953077150093</v>
      </c>
      <c r="M174" s="121">
        <f t="shared" si="63"/>
        <v>-40.000000000000028</v>
      </c>
      <c r="N174" s="122">
        <f t="shared" si="64"/>
        <v>289.26717000000002</v>
      </c>
      <c r="O174" s="117">
        <f t="shared" si="65"/>
        <v>100</v>
      </c>
      <c r="P174" s="214" t="s">
        <v>21</v>
      </c>
    </row>
    <row r="175" spans="1:16" ht="135" customHeight="1" x14ac:dyDescent="0.25">
      <c r="A175" s="203"/>
      <c r="B175" s="208"/>
      <c r="C175" s="209"/>
      <c r="D175" s="209"/>
      <c r="E175" s="210"/>
      <c r="F175" s="95" t="s">
        <v>116</v>
      </c>
      <c r="G175" s="53">
        <v>0</v>
      </c>
      <c r="H175" s="53">
        <v>0</v>
      </c>
      <c r="I175" s="47">
        <v>0</v>
      </c>
      <c r="J175" s="64">
        <f t="shared" si="69"/>
        <v>0</v>
      </c>
      <c r="K175" s="64">
        <f t="shared" si="78"/>
        <v>0</v>
      </c>
      <c r="L175" s="123"/>
      <c r="M175" s="124">
        <f t="shared" si="63"/>
        <v>0</v>
      </c>
      <c r="N175" s="125">
        <f t="shared" si="64"/>
        <v>0</v>
      </c>
      <c r="O175" s="123"/>
      <c r="P175" s="215"/>
    </row>
    <row r="176" spans="1:16" s="22" customFormat="1" ht="135" customHeight="1" x14ac:dyDescent="0.65">
      <c r="A176" s="203"/>
      <c r="B176" s="208"/>
      <c r="C176" s="209"/>
      <c r="D176" s="209"/>
      <c r="E176" s="210"/>
      <c r="F176" s="95" t="s">
        <v>117</v>
      </c>
      <c r="G176" s="32">
        <v>0</v>
      </c>
      <c r="H176" s="32">
        <v>0</v>
      </c>
      <c r="I176" s="33">
        <v>0</v>
      </c>
      <c r="J176" s="64">
        <f t="shared" si="69"/>
        <v>0</v>
      </c>
      <c r="K176" s="64">
        <f t="shared" si="78"/>
        <v>0</v>
      </c>
      <c r="L176" s="123"/>
      <c r="M176" s="124">
        <f t="shared" si="63"/>
        <v>0</v>
      </c>
      <c r="N176" s="125">
        <f t="shared" si="64"/>
        <v>0</v>
      </c>
      <c r="O176" s="123"/>
      <c r="P176" s="215"/>
    </row>
    <row r="177" spans="1:16" s="22" customFormat="1" ht="135" customHeight="1" x14ac:dyDescent="0.65">
      <c r="A177" s="203"/>
      <c r="B177" s="208"/>
      <c r="C177" s="209"/>
      <c r="D177" s="209"/>
      <c r="E177" s="210"/>
      <c r="F177" s="104" t="s">
        <v>118</v>
      </c>
      <c r="G177" s="112">
        <v>289.26717000000002</v>
      </c>
      <c r="H177" s="112">
        <v>249.3</v>
      </c>
      <c r="I177" s="112">
        <v>249.26716999999999</v>
      </c>
      <c r="J177" s="55">
        <f t="shared" si="69"/>
        <v>-3.2830000000018345E-2</v>
      </c>
      <c r="K177" s="89">
        <f>IF(H177=0,0,I177/H177*100)</f>
        <v>99.986831127156023</v>
      </c>
      <c r="L177" s="123">
        <f t="shared" si="62"/>
        <v>86.171953077150093</v>
      </c>
      <c r="M177" s="124">
        <f t="shared" si="63"/>
        <v>-40.000000000000028</v>
      </c>
      <c r="N177" s="125">
        <f t="shared" si="64"/>
        <v>289.26717000000002</v>
      </c>
      <c r="O177" s="123">
        <f t="shared" si="65"/>
        <v>100</v>
      </c>
      <c r="P177" s="215"/>
    </row>
    <row r="178" spans="1:16" s="22" customFormat="1" ht="202.5" x14ac:dyDescent="0.65">
      <c r="A178" s="203"/>
      <c r="B178" s="208"/>
      <c r="C178" s="209"/>
      <c r="D178" s="209"/>
      <c r="E178" s="210"/>
      <c r="F178" s="105" t="s">
        <v>119</v>
      </c>
      <c r="G178" s="113">
        <v>0</v>
      </c>
      <c r="H178" s="114">
        <v>0</v>
      </c>
      <c r="I178" s="115">
        <v>0</v>
      </c>
      <c r="J178" s="64">
        <f t="shared" si="69"/>
        <v>0</v>
      </c>
      <c r="K178" s="64">
        <f t="shared" ref="K178:K181" si="79">IF(H178=0,0,I178/H178*100)</f>
        <v>0</v>
      </c>
      <c r="L178" s="123"/>
      <c r="M178" s="124">
        <f t="shared" si="63"/>
        <v>0</v>
      </c>
      <c r="N178" s="125">
        <f t="shared" si="64"/>
        <v>0</v>
      </c>
      <c r="O178" s="123"/>
      <c r="P178" s="215"/>
    </row>
    <row r="179" spans="1:16" s="22" customFormat="1" ht="202.5" x14ac:dyDescent="0.65">
      <c r="A179" s="203"/>
      <c r="B179" s="208"/>
      <c r="C179" s="209"/>
      <c r="D179" s="209"/>
      <c r="E179" s="210"/>
      <c r="F179" s="96" t="s">
        <v>122</v>
      </c>
      <c r="G179" s="66"/>
      <c r="H179" s="53"/>
      <c r="I179" s="47"/>
      <c r="J179" s="64"/>
      <c r="K179" s="64"/>
      <c r="L179" s="123"/>
      <c r="M179" s="124">
        <f t="shared" si="63"/>
        <v>0</v>
      </c>
      <c r="N179" s="125">
        <f t="shared" si="64"/>
        <v>0</v>
      </c>
      <c r="O179" s="123"/>
      <c r="P179" s="215"/>
    </row>
    <row r="180" spans="1:16" s="22" customFormat="1" ht="135" customHeight="1" x14ac:dyDescent="0.65">
      <c r="A180" s="203"/>
      <c r="B180" s="208"/>
      <c r="C180" s="209"/>
      <c r="D180" s="209"/>
      <c r="E180" s="210"/>
      <c r="F180" s="96" t="s">
        <v>120</v>
      </c>
      <c r="G180" s="66">
        <v>0</v>
      </c>
      <c r="H180" s="53">
        <v>0</v>
      </c>
      <c r="I180" s="47">
        <v>0</v>
      </c>
      <c r="J180" s="64">
        <f t="shared" si="69"/>
        <v>0</v>
      </c>
      <c r="K180" s="64">
        <f t="shared" si="79"/>
        <v>0</v>
      </c>
      <c r="L180" s="123"/>
      <c r="M180" s="124">
        <f t="shared" si="63"/>
        <v>0</v>
      </c>
      <c r="N180" s="125">
        <f t="shared" si="64"/>
        <v>0</v>
      </c>
      <c r="O180" s="123"/>
      <c r="P180" s="215"/>
    </row>
    <row r="181" spans="1:16" s="22" customFormat="1" ht="135" customHeight="1" x14ac:dyDescent="0.65">
      <c r="A181" s="204"/>
      <c r="B181" s="211"/>
      <c r="C181" s="212"/>
      <c r="D181" s="212"/>
      <c r="E181" s="213"/>
      <c r="F181" s="97" t="s">
        <v>121</v>
      </c>
      <c r="G181" s="66"/>
      <c r="H181" s="53">
        <v>0</v>
      </c>
      <c r="I181" s="47">
        <v>0</v>
      </c>
      <c r="J181" s="64">
        <f t="shared" si="69"/>
        <v>0</v>
      </c>
      <c r="K181" s="64">
        <f t="shared" si="79"/>
        <v>0</v>
      </c>
      <c r="L181" s="123"/>
      <c r="M181" s="124">
        <f t="shared" si="63"/>
        <v>0</v>
      </c>
      <c r="N181" s="125">
        <f t="shared" si="64"/>
        <v>0</v>
      </c>
      <c r="O181" s="123"/>
      <c r="P181" s="216"/>
    </row>
    <row r="182" spans="1:16" s="22" customFormat="1" ht="135" customHeight="1" x14ac:dyDescent="0.65">
      <c r="A182" s="202">
        <v>25</v>
      </c>
      <c r="B182" s="205" t="s">
        <v>50</v>
      </c>
      <c r="C182" s="206"/>
      <c r="D182" s="206"/>
      <c r="E182" s="207"/>
      <c r="F182" s="94" t="s">
        <v>5</v>
      </c>
      <c r="G182" s="27">
        <f>G183+G184+G185+G187+G189</f>
        <v>34363.199999999997</v>
      </c>
      <c r="H182" s="27">
        <f>H183+H184+H185+H187+H189</f>
        <v>1950</v>
      </c>
      <c r="I182" s="27">
        <f t="shared" ref="I182" si="80">I183+I184+I185+I187+I189</f>
        <v>13976.596300000001</v>
      </c>
      <c r="J182" s="29">
        <f t="shared" si="69"/>
        <v>12026.596300000001</v>
      </c>
      <c r="K182" s="30">
        <f>IF(I182=0,0,I182/H182*100)</f>
        <v>716.74852820512831</v>
      </c>
      <c r="L182" s="117">
        <f t="shared" si="62"/>
        <v>40.673151219909677</v>
      </c>
      <c r="M182" s="121">
        <f t="shared" si="63"/>
        <v>-20386.603699999996</v>
      </c>
      <c r="N182" s="122">
        <f t="shared" si="64"/>
        <v>34363.199999999997</v>
      </c>
      <c r="O182" s="117">
        <f t="shared" si="65"/>
        <v>100</v>
      </c>
      <c r="P182" s="214" t="s">
        <v>44</v>
      </c>
    </row>
    <row r="183" spans="1:16" s="22" customFormat="1" ht="135" customHeight="1" x14ac:dyDescent="0.65">
      <c r="A183" s="203"/>
      <c r="B183" s="208"/>
      <c r="C183" s="209"/>
      <c r="D183" s="209"/>
      <c r="E183" s="210"/>
      <c r="F183" s="95" t="s">
        <v>116</v>
      </c>
      <c r="G183" s="32">
        <v>3506.5</v>
      </c>
      <c r="H183" s="32"/>
      <c r="I183" s="33">
        <v>3188.00369</v>
      </c>
      <c r="J183" s="89">
        <f t="shared" si="69"/>
        <v>3188.00369</v>
      </c>
      <c r="K183" s="70">
        <f t="shared" ref="K183:K189" si="81">IF(H183=0,0,I183/H183*100)</f>
        <v>0</v>
      </c>
      <c r="L183" s="123">
        <f t="shared" si="62"/>
        <v>90.916973905603882</v>
      </c>
      <c r="M183" s="124">
        <f t="shared" si="63"/>
        <v>-318.49630999999999</v>
      </c>
      <c r="N183" s="125">
        <f t="shared" si="64"/>
        <v>3506.5</v>
      </c>
      <c r="O183" s="123">
        <f t="shared" si="65"/>
        <v>100</v>
      </c>
      <c r="P183" s="215"/>
    </row>
    <row r="184" spans="1:16" s="22" customFormat="1" ht="135" customHeight="1" x14ac:dyDescent="0.65">
      <c r="A184" s="203"/>
      <c r="B184" s="208"/>
      <c r="C184" s="209"/>
      <c r="D184" s="209"/>
      <c r="E184" s="210"/>
      <c r="F184" s="95" t="s">
        <v>117</v>
      </c>
      <c r="G184" s="32">
        <v>22793.7</v>
      </c>
      <c r="H184" s="32">
        <v>1424</v>
      </c>
      <c r="I184" s="33">
        <v>5054.1979000000001</v>
      </c>
      <c r="J184" s="33">
        <f t="shared" si="69"/>
        <v>3630.1979000000001</v>
      </c>
      <c r="K184" s="33">
        <f t="shared" si="81"/>
        <v>354.92962780898876</v>
      </c>
      <c r="L184" s="123">
        <f t="shared" si="62"/>
        <v>22.173661581928339</v>
      </c>
      <c r="M184" s="124">
        <f t="shared" si="63"/>
        <v>-17739.502100000002</v>
      </c>
      <c r="N184" s="125">
        <f t="shared" si="64"/>
        <v>22793.7</v>
      </c>
      <c r="O184" s="123">
        <f t="shared" si="65"/>
        <v>100</v>
      </c>
      <c r="P184" s="215"/>
    </row>
    <row r="185" spans="1:16" s="22" customFormat="1" ht="135" customHeight="1" x14ac:dyDescent="0.65">
      <c r="A185" s="203"/>
      <c r="B185" s="208"/>
      <c r="C185" s="209"/>
      <c r="D185" s="209"/>
      <c r="E185" s="210"/>
      <c r="F185" s="95" t="s">
        <v>118</v>
      </c>
      <c r="G185" s="65">
        <v>8063</v>
      </c>
      <c r="H185" s="65">
        <v>526</v>
      </c>
      <c r="I185" s="65">
        <v>5734.3947099999996</v>
      </c>
      <c r="J185" s="65">
        <f t="shared" si="69"/>
        <v>5208.3947099999996</v>
      </c>
      <c r="K185" s="33">
        <f t="shared" si="81"/>
        <v>1090.1891083650189</v>
      </c>
      <c r="L185" s="123">
        <f t="shared" si="62"/>
        <v>71.119864938608458</v>
      </c>
      <c r="M185" s="124">
        <f t="shared" si="63"/>
        <v>-2328.6052900000004</v>
      </c>
      <c r="N185" s="125">
        <f t="shared" si="64"/>
        <v>8063</v>
      </c>
      <c r="O185" s="123">
        <f t="shared" si="65"/>
        <v>100</v>
      </c>
      <c r="P185" s="215"/>
    </row>
    <row r="186" spans="1:16" s="22" customFormat="1" ht="202.5" x14ac:dyDescent="0.65">
      <c r="A186" s="203"/>
      <c r="B186" s="208"/>
      <c r="C186" s="209"/>
      <c r="D186" s="209"/>
      <c r="E186" s="210"/>
      <c r="F186" s="96" t="s">
        <v>119</v>
      </c>
      <c r="G186" s="90">
        <v>14250.9</v>
      </c>
      <c r="H186" s="32">
        <v>0</v>
      </c>
      <c r="I186" s="33">
        <v>12614.248</v>
      </c>
      <c r="J186" s="89">
        <f t="shared" si="69"/>
        <v>12614.248</v>
      </c>
      <c r="K186" s="70">
        <f t="shared" si="81"/>
        <v>0</v>
      </c>
      <c r="L186" s="123">
        <f t="shared" si="62"/>
        <v>88.515448147134563</v>
      </c>
      <c r="M186" s="124">
        <f t="shared" si="63"/>
        <v>-1636.652</v>
      </c>
      <c r="N186" s="125">
        <f t="shared" si="64"/>
        <v>14250.9</v>
      </c>
      <c r="O186" s="123">
        <f t="shared" si="65"/>
        <v>100</v>
      </c>
      <c r="P186" s="215"/>
    </row>
    <row r="187" spans="1:16" s="22" customFormat="1" ht="202.5" x14ac:dyDescent="0.65">
      <c r="A187" s="203"/>
      <c r="B187" s="208"/>
      <c r="C187" s="209"/>
      <c r="D187" s="209"/>
      <c r="E187" s="210"/>
      <c r="F187" s="96" t="s">
        <v>122</v>
      </c>
      <c r="G187" s="90"/>
      <c r="H187" s="32"/>
      <c r="I187" s="33"/>
      <c r="J187" s="89"/>
      <c r="K187" s="70"/>
      <c r="L187" s="123" t="e">
        <f t="shared" si="62"/>
        <v>#DIV/0!</v>
      </c>
      <c r="M187" s="124">
        <f t="shared" si="63"/>
        <v>0</v>
      </c>
      <c r="N187" s="125">
        <f t="shared" si="64"/>
        <v>0</v>
      </c>
      <c r="O187" s="123" t="e">
        <f t="shared" si="65"/>
        <v>#DIV/0!</v>
      </c>
      <c r="P187" s="215"/>
    </row>
    <row r="188" spans="1:16" s="22" customFormat="1" ht="135" customHeight="1" x14ac:dyDescent="0.65">
      <c r="A188" s="203"/>
      <c r="B188" s="208"/>
      <c r="C188" s="209"/>
      <c r="D188" s="209"/>
      <c r="E188" s="210"/>
      <c r="F188" s="96" t="s">
        <v>120</v>
      </c>
      <c r="G188" s="90">
        <v>0</v>
      </c>
      <c r="H188" s="32">
        <v>0</v>
      </c>
      <c r="I188" s="33">
        <v>0</v>
      </c>
      <c r="J188" s="89">
        <f t="shared" si="69"/>
        <v>0</v>
      </c>
      <c r="K188" s="70">
        <f t="shared" si="81"/>
        <v>0</v>
      </c>
      <c r="L188" s="123" t="e">
        <f t="shared" si="62"/>
        <v>#DIV/0!</v>
      </c>
      <c r="M188" s="124">
        <f t="shared" si="63"/>
        <v>0</v>
      </c>
      <c r="N188" s="125">
        <f t="shared" si="64"/>
        <v>0</v>
      </c>
      <c r="O188" s="123" t="e">
        <f t="shared" si="65"/>
        <v>#DIV/0!</v>
      </c>
      <c r="P188" s="215"/>
    </row>
    <row r="189" spans="1:16" s="22" customFormat="1" ht="135" customHeight="1" x14ac:dyDescent="0.65">
      <c r="A189" s="204"/>
      <c r="B189" s="211"/>
      <c r="C189" s="212"/>
      <c r="D189" s="212"/>
      <c r="E189" s="213"/>
      <c r="F189" s="97" t="s">
        <v>121</v>
      </c>
      <c r="G189" s="90"/>
      <c r="H189" s="32">
        <v>0</v>
      </c>
      <c r="I189" s="33">
        <v>0</v>
      </c>
      <c r="J189" s="89">
        <f t="shared" si="69"/>
        <v>0</v>
      </c>
      <c r="K189" s="70">
        <f t="shared" si="81"/>
        <v>0</v>
      </c>
      <c r="L189" s="123" t="e">
        <f t="shared" si="62"/>
        <v>#DIV/0!</v>
      </c>
      <c r="M189" s="124">
        <f t="shared" si="63"/>
        <v>0</v>
      </c>
      <c r="N189" s="125">
        <f t="shared" si="64"/>
        <v>0</v>
      </c>
      <c r="O189" s="123" t="e">
        <f t="shared" si="65"/>
        <v>#DIV/0!</v>
      </c>
      <c r="P189" s="216"/>
    </row>
    <row r="190" spans="1:16" s="22" customFormat="1" ht="135" customHeight="1" x14ac:dyDescent="1.05">
      <c r="A190" s="1"/>
      <c r="B190" s="1"/>
      <c r="C190" s="2"/>
      <c r="D190" s="2"/>
      <c r="E190" s="3"/>
      <c r="F190" s="4"/>
      <c r="G190" s="5"/>
      <c r="H190" s="5"/>
      <c r="I190" s="6"/>
      <c r="J190" s="7"/>
      <c r="K190" s="8"/>
      <c r="L190" s="8"/>
      <c r="M190" s="8"/>
      <c r="N190" s="8"/>
      <c r="O190" s="8"/>
      <c r="P190" s="5"/>
    </row>
    <row r="191" spans="1:16" s="22" customFormat="1" ht="135" customHeight="1" x14ac:dyDescent="1.05">
      <c r="A191" s="1"/>
      <c r="B191" s="1"/>
      <c r="C191" s="2"/>
      <c r="D191" s="2"/>
      <c r="E191" s="3"/>
      <c r="F191" s="4"/>
      <c r="G191" s="5"/>
      <c r="H191" s="5"/>
      <c r="I191" s="6"/>
      <c r="J191" s="7"/>
      <c r="K191" s="8"/>
      <c r="L191" s="8"/>
      <c r="M191" s="8"/>
      <c r="N191" s="8"/>
      <c r="O191" s="8"/>
      <c r="P191" s="5"/>
    </row>
    <row r="192" spans="1:16" s="22" customFormat="1" ht="135" customHeight="1" x14ac:dyDescent="1.05">
      <c r="A192" s="1"/>
      <c r="B192" s="1"/>
      <c r="C192" s="2"/>
      <c r="D192" s="2"/>
      <c r="E192" s="3"/>
      <c r="F192" s="4"/>
      <c r="G192" s="5"/>
      <c r="H192" s="5"/>
      <c r="I192" s="6"/>
      <c r="J192" s="7"/>
      <c r="K192" s="8"/>
      <c r="L192" s="8"/>
      <c r="M192" s="8"/>
      <c r="N192" s="8"/>
      <c r="O192" s="8"/>
      <c r="P192" s="5"/>
    </row>
    <row r="193" spans="1:16" s="22" customFormat="1" ht="135" customHeight="1" x14ac:dyDescent="1.05">
      <c r="A193" s="1"/>
      <c r="B193" s="1"/>
      <c r="C193" s="2"/>
      <c r="D193" s="2"/>
      <c r="E193" s="3"/>
      <c r="F193" s="4"/>
      <c r="G193" s="5"/>
      <c r="H193" s="5"/>
      <c r="I193" s="6"/>
      <c r="J193" s="7"/>
      <c r="K193" s="8"/>
      <c r="L193" s="8"/>
      <c r="M193" s="8"/>
      <c r="N193" s="8"/>
      <c r="O193" s="8"/>
      <c r="P193" s="5"/>
    </row>
    <row r="194" spans="1:16" s="22" customFormat="1" ht="135" customHeight="1" x14ac:dyDescent="1.05">
      <c r="A194" s="1"/>
      <c r="B194" s="1"/>
      <c r="C194" s="2"/>
      <c r="D194" s="2"/>
      <c r="E194" s="3"/>
      <c r="F194" s="4"/>
      <c r="G194" s="5"/>
      <c r="H194" s="5"/>
      <c r="I194" s="6"/>
      <c r="J194" s="7"/>
      <c r="K194" s="8"/>
      <c r="L194" s="8"/>
      <c r="M194" s="8"/>
      <c r="N194" s="8"/>
      <c r="O194" s="8"/>
      <c r="P194" s="5"/>
    </row>
    <row r="195" spans="1:16" s="22" customFormat="1" ht="135" customHeight="1" x14ac:dyDescent="1.05">
      <c r="A195" s="1"/>
      <c r="B195" s="1"/>
      <c r="C195" s="2"/>
      <c r="D195" s="2"/>
      <c r="E195" s="3"/>
      <c r="F195" s="4"/>
      <c r="G195" s="5"/>
      <c r="H195" s="5"/>
      <c r="I195" s="6"/>
      <c r="J195" s="7"/>
      <c r="K195" s="8"/>
      <c r="L195" s="8"/>
      <c r="M195" s="8"/>
      <c r="N195" s="8"/>
      <c r="O195" s="8"/>
      <c r="P195" s="5"/>
    </row>
    <row r="196" spans="1:16" s="22" customFormat="1" ht="135" customHeight="1" x14ac:dyDescent="1.05">
      <c r="A196" s="1"/>
      <c r="B196" s="1"/>
      <c r="C196" s="2"/>
      <c r="D196" s="2"/>
      <c r="E196" s="3"/>
      <c r="F196" s="4"/>
      <c r="G196" s="5"/>
      <c r="H196" s="5"/>
      <c r="I196" s="6"/>
      <c r="J196" s="7"/>
      <c r="K196" s="8"/>
      <c r="L196" s="8"/>
      <c r="M196" s="8"/>
      <c r="N196" s="8"/>
      <c r="O196" s="8"/>
      <c r="P196" s="5"/>
    </row>
    <row r="197" spans="1:16" s="22" customFormat="1" ht="135" customHeight="1" x14ac:dyDescent="1.05">
      <c r="A197" s="1"/>
      <c r="B197" s="1"/>
      <c r="C197" s="2"/>
      <c r="D197" s="2"/>
      <c r="E197" s="3"/>
      <c r="F197" s="4"/>
      <c r="G197" s="5"/>
      <c r="H197" s="5"/>
      <c r="I197" s="6"/>
      <c r="J197" s="7"/>
      <c r="K197" s="8"/>
      <c r="L197" s="8"/>
      <c r="M197" s="8"/>
      <c r="N197" s="8"/>
      <c r="O197" s="8"/>
      <c r="P197" s="5"/>
    </row>
    <row r="198" spans="1:16" s="22" customFormat="1" ht="135" customHeight="1" x14ac:dyDescent="1.05">
      <c r="A198" s="1"/>
      <c r="B198" s="1"/>
      <c r="C198" s="2"/>
      <c r="D198" s="2"/>
      <c r="E198" s="3"/>
      <c r="F198" s="4"/>
      <c r="G198" s="5"/>
      <c r="H198" s="5"/>
      <c r="I198" s="6"/>
      <c r="J198" s="7"/>
      <c r="K198" s="8"/>
      <c r="L198" s="8"/>
      <c r="M198" s="8"/>
      <c r="N198" s="8"/>
      <c r="O198" s="8"/>
      <c r="P198" s="5"/>
    </row>
    <row r="199" spans="1:16" s="22" customFormat="1" ht="135" customHeight="1" x14ac:dyDescent="1.05">
      <c r="A199" s="1"/>
      <c r="B199" s="1"/>
      <c r="C199" s="2"/>
      <c r="D199" s="2"/>
      <c r="E199" s="3"/>
      <c r="F199" s="4"/>
      <c r="G199" s="5"/>
      <c r="H199" s="5"/>
      <c r="I199" s="6"/>
      <c r="J199" s="7"/>
      <c r="K199" s="8"/>
      <c r="L199" s="8"/>
      <c r="M199" s="8"/>
      <c r="N199" s="8"/>
      <c r="O199" s="8"/>
      <c r="P199" s="5"/>
    </row>
    <row r="200" spans="1:16" s="22" customFormat="1" ht="135" customHeight="1" x14ac:dyDescent="1.05">
      <c r="A200" s="1"/>
      <c r="B200" s="1"/>
      <c r="C200" s="2"/>
      <c r="D200" s="2"/>
      <c r="E200" s="3"/>
      <c r="F200" s="4"/>
      <c r="G200" s="5"/>
      <c r="H200" s="5"/>
      <c r="I200" s="6"/>
      <c r="J200" s="7"/>
      <c r="K200" s="8"/>
      <c r="L200" s="8"/>
      <c r="M200" s="8"/>
      <c r="N200" s="8"/>
      <c r="O200" s="8"/>
      <c r="P200" s="5"/>
    </row>
    <row r="201" spans="1:16" s="22" customFormat="1" ht="135" customHeight="1" x14ac:dyDescent="1.05">
      <c r="A201" s="1"/>
      <c r="B201" s="1"/>
      <c r="C201" s="2"/>
      <c r="D201" s="2"/>
      <c r="E201" s="3"/>
      <c r="F201" s="4"/>
      <c r="G201" s="5"/>
      <c r="H201" s="5"/>
      <c r="I201" s="6"/>
      <c r="J201" s="7"/>
      <c r="K201" s="8"/>
      <c r="L201" s="8"/>
      <c r="M201" s="8"/>
      <c r="N201" s="8"/>
      <c r="O201" s="8"/>
      <c r="P201" s="5"/>
    </row>
    <row r="202" spans="1:16" s="22" customFormat="1" ht="135" customHeight="1" x14ac:dyDescent="1.05">
      <c r="A202" s="1"/>
      <c r="B202" s="1"/>
      <c r="C202" s="2"/>
      <c r="D202" s="2"/>
      <c r="E202" s="3"/>
      <c r="F202" s="4"/>
      <c r="G202" s="5"/>
      <c r="H202" s="5"/>
      <c r="I202" s="6"/>
      <c r="J202" s="7"/>
      <c r="K202" s="8"/>
      <c r="L202" s="8"/>
      <c r="M202" s="8"/>
      <c r="N202" s="8"/>
      <c r="O202" s="8"/>
      <c r="P202" s="5"/>
    </row>
    <row r="203" spans="1:16" s="22" customFormat="1" ht="135" customHeight="1" x14ac:dyDescent="1.05">
      <c r="A203" s="1"/>
      <c r="B203" s="1"/>
      <c r="C203" s="2"/>
      <c r="D203" s="2"/>
      <c r="E203" s="3"/>
      <c r="F203" s="4"/>
      <c r="G203" s="5"/>
      <c r="H203" s="5"/>
      <c r="I203" s="6"/>
      <c r="J203" s="7"/>
      <c r="K203" s="8"/>
      <c r="L203" s="8"/>
      <c r="M203" s="8"/>
      <c r="N203" s="8"/>
      <c r="O203" s="8"/>
      <c r="P203" s="5"/>
    </row>
    <row r="204" spans="1:16" s="22" customFormat="1" ht="135" customHeight="1" x14ac:dyDescent="1.05">
      <c r="A204" s="1"/>
      <c r="B204" s="1"/>
      <c r="C204" s="2"/>
      <c r="D204" s="2"/>
      <c r="E204" s="3"/>
      <c r="F204" s="4"/>
      <c r="G204" s="5"/>
      <c r="H204" s="5"/>
      <c r="I204" s="6"/>
      <c r="J204" s="7"/>
      <c r="K204" s="8"/>
      <c r="L204" s="8"/>
      <c r="M204" s="8"/>
      <c r="N204" s="8"/>
      <c r="O204" s="8"/>
      <c r="P204" s="5"/>
    </row>
    <row r="205" spans="1:16" s="22" customFormat="1" ht="135" customHeight="1" x14ac:dyDescent="1.05">
      <c r="A205" s="1"/>
      <c r="B205" s="1"/>
      <c r="C205" s="2"/>
      <c r="D205" s="2"/>
      <c r="E205" s="3"/>
      <c r="F205" s="4"/>
      <c r="G205" s="5"/>
      <c r="H205" s="5"/>
      <c r="I205" s="6"/>
      <c r="J205" s="7"/>
      <c r="K205" s="8"/>
      <c r="L205" s="8"/>
      <c r="M205" s="8"/>
      <c r="N205" s="8"/>
      <c r="O205" s="8"/>
      <c r="P205" s="5"/>
    </row>
    <row r="206" spans="1:16" s="22" customFormat="1" ht="135" customHeight="1" x14ac:dyDescent="1.05">
      <c r="A206" s="1"/>
      <c r="B206" s="1"/>
      <c r="C206" s="2"/>
      <c r="D206" s="2"/>
      <c r="E206" s="3"/>
      <c r="F206" s="4"/>
      <c r="G206" s="5"/>
      <c r="H206" s="5"/>
      <c r="I206" s="6"/>
      <c r="J206" s="7"/>
      <c r="K206" s="8"/>
      <c r="L206" s="8"/>
      <c r="M206" s="8"/>
      <c r="N206" s="8"/>
      <c r="O206" s="8"/>
      <c r="P206" s="5"/>
    </row>
    <row r="207" spans="1:16" s="22" customFormat="1" ht="135" customHeight="1" x14ac:dyDescent="1.05">
      <c r="A207" s="1"/>
      <c r="B207" s="1"/>
      <c r="C207" s="2"/>
      <c r="D207" s="2"/>
      <c r="E207" s="3"/>
      <c r="F207" s="4"/>
      <c r="G207" s="5"/>
      <c r="H207" s="5"/>
      <c r="I207" s="6"/>
      <c r="J207" s="7"/>
      <c r="K207" s="8"/>
      <c r="L207" s="8"/>
      <c r="M207" s="8"/>
      <c r="N207" s="8"/>
      <c r="O207" s="8"/>
      <c r="P207" s="5"/>
    </row>
    <row r="208" spans="1:16" s="22" customFormat="1" ht="135" customHeight="1" x14ac:dyDescent="1.05">
      <c r="A208" s="1"/>
      <c r="B208" s="1"/>
      <c r="C208" s="2"/>
      <c r="D208" s="2"/>
      <c r="E208" s="3"/>
      <c r="F208" s="4"/>
      <c r="G208" s="5"/>
      <c r="H208" s="5"/>
      <c r="I208" s="6"/>
      <c r="J208" s="7"/>
      <c r="K208" s="8"/>
      <c r="L208" s="8"/>
      <c r="M208" s="8"/>
      <c r="N208" s="8"/>
      <c r="O208" s="8"/>
      <c r="P208" s="5"/>
    </row>
    <row r="209" spans="1:16" s="22" customFormat="1" ht="135" customHeight="1" x14ac:dyDescent="1.05">
      <c r="A209" s="1"/>
      <c r="B209" s="1"/>
      <c r="C209" s="2"/>
      <c r="D209" s="2"/>
      <c r="E209" s="3"/>
      <c r="F209" s="4"/>
      <c r="G209" s="5"/>
      <c r="H209" s="5"/>
      <c r="I209" s="6"/>
      <c r="J209" s="7"/>
      <c r="K209" s="8"/>
      <c r="L209" s="8"/>
      <c r="M209" s="8"/>
      <c r="N209" s="8"/>
      <c r="O209" s="8"/>
      <c r="P209" s="5"/>
    </row>
    <row r="210" spans="1:16" s="22" customFormat="1" ht="135" customHeight="1" x14ac:dyDescent="1.05">
      <c r="A210" s="1"/>
      <c r="B210" s="1"/>
      <c r="C210" s="2"/>
      <c r="D210" s="2"/>
      <c r="E210" s="3"/>
      <c r="F210" s="4"/>
      <c r="G210" s="5"/>
      <c r="H210" s="5"/>
      <c r="I210" s="6"/>
      <c r="J210" s="7"/>
      <c r="K210" s="8"/>
      <c r="L210" s="8"/>
      <c r="M210" s="8"/>
      <c r="N210" s="8"/>
      <c r="O210" s="8"/>
      <c r="P210" s="5"/>
    </row>
    <row r="211" spans="1:16" s="22" customFormat="1" ht="135" customHeight="1" x14ac:dyDescent="1.05">
      <c r="A211" s="1"/>
      <c r="B211" s="1"/>
      <c r="C211" s="2"/>
      <c r="D211" s="2"/>
      <c r="E211" s="3"/>
      <c r="F211" s="4"/>
      <c r="G211" s="5"/>
      <c r="H211" s="5"/>
      <c r="I211" s="6"/>
      <c r="J211" s="7"/>
      <c r="K211" s="8"/>
      <c r="L211" s="8"/>
      <c r="M211" s="8"/>
      <c r="N211" s="8"/>
      <c r="O211" s="8"/>
      <c r="P211" s="5"/>
    </row>
    <row r="212" spans="1:16" s="22" customFormat="1" ht="135" customHeight="1" x14ac:dyDescent="1.05">
      <c r="A212" s="1"/>
      <c r="B212" s="1"/>
      <c r="C212" s="2"/>
      <c r="D212" s="2"/>
      <c r="E212" s="3"/>
      <c r="F212" s="4"/>
      <c r="G212" s="5"/>
      <c r="H212" s="5"/>
      <c r="I212" s="6"/>
      <c r="J212" s="7"/>
      <c r="K212" s="8"/>
      <c r="L212" s="8"/>
      <c r="M212" s="8"/>
      <c r="N212" s="8"/>
      <c r="O212" s="8"/>
      <c r="P212" s="5"/>
    </row>
    <row r="213" spans="1:16" s="22" customFormat="1" ht="135" customHeight="1" x14ac:dyDescent="1.05">
      <c r="A213" s="1"/>
      <c r="B213" s="1"/>
      <c r="C213" s="2"/>
      <c r="D213" s="2"/>
      <c r="E213" s="3"/>
      <c r="F213" s="4"/>
      <c r="G213" s="5"/>
      <c r="H213" s="5"/>
      <c r="I213" s="6"/>
      <c r="J213" s="7"/>
      <c r="K213" s="8"/>
      <c r="L213" s="8"/>
      <c r="M213" s="8"/>
      <c r="N213" s="8"/>
      <c r="O213" s="8"/>
      <c r="P213" s="5"/>
    </row>
    <row r="214" spans="1:16" s="22" customFormat="1" ht="135" customHeight="1" x14ac:dyDescent="1.05">
      <c r="A214" s="1"/>
      <c r="B214" s="1"/>
      <c r="C214" s="2"/>
      <c r="D214" s="2"/>
      <c r="E214" s="3"/>
      <c r="F214" s="4"/>
      <c r="G214" s="5"/>
      <c r="H214" s="5"/>
      <c r="I214" s="6"/>
      <c r="J214" s="7"/>
      <c r="K214" s="8"/>
      <c r="L214" s="8"/>
      <c r="M214" s="8"/>
      <c r="N214" s="8"/>
      <c r="O214" s="8"/>
      <c r="P214" s="5"/>
    </row>
    <row r="215" spans="1:16" s="22" customFormat="1" ht="135" customHeight="1" x14ac:dyDescent="1.05">
      <c r="A215" s="1"/>
      <c r="B215" s="1"/>
      <c r="C215" s="2"/>
      <c r="D215" s="2"/>
      <c r="E215" s="3"/>
      <c r="F215" s="4"/>
      <c r="G215" s="5"/>
      <c r="H215" s="5"/>
      <c r="I215" s="6"/>
      <c r="J215" s="7"/>
      <c r="K215" s="8"/>
      <c r="L215" s="8"/>
      <c r="M215" s="8"/>
      <c r="N215" s="8"/>
      <c r="O215" s="8"/>
      <c r="P215" s="5"/>
    </row>
    <row r="216" spans="1:16" s="22" customFormat="1" ht="135" customHeight="1" x14ac:dyDescent="1.05">
      <c r="A216" s="1"/>
      <c r="B216" s="1"/>
      <c r="C216" s="2"/>
      <c r="D216" s="2"/>
      <c r="E216" s="3"/>
      <c r="F216" s="4"/>
      <c r="G216" s="5"/>
      <c r="H216" s="5"/>
      <c r="I216" s="6"/>
      <c r="J216" s="7"/>
      <c r="K216" s="8"/>
      <c r="L216" s="8"/>
      <c r="M216" s="8"/>
      <c r="N216" s="8"/>
      <c r="O216" s="8"/>
      <c r="P216" s="5"/>
    </row>
    <row r="217" spans="1:16" s="22" customFormat="1" ht="135" customHeight="1" x14ac:dyDescent="1.05">
      <c r="A217" s="1"/>
      <c r="B217" s="1"/>
      <c r="C217" s="2"/>
      <c r="D217" s="2"/>
      <c r="E217" s="3"/>
      <c r="F217" s="4"/>
      <c r="G217" s="5"/>
      <c r="H217" s="5"/>
      <c r="I217" s="6"/>
      <c r="J217" s="7"/>
      <c r="K217" s="8"/>
      <c r="L217" s="8"/>
      <c r="M217" s="8"/>
      <c r="N217" s="8"/>
      <c r="O217" s="8"/>
      <c r="P217" s="5"/>
    </row>
    <row r="218" spans="1:16" s="22" customFormat="1" ht="135" customHeight="1" x14ac:dyDescent="1.05">
      <c r="A218" s="1"/>
      <c r="B218" s="1"/>
      <c r="C218" s="2"/>
      <c r="D218" s="2"/>
      <c r="E218" s="3"/>
      <c r="F218" s="4"/>
      <c r="G218" s="5"/>
      <c r="H218" s="5"/>
      <c r="I218" s="6"/>
      <c r="J218" s="7"/>
      <c r="K218" s="8"/>
      <c r="L218" s="8"/>
      <c r="M218" s="8"/>
      <c r="N218" s="8"/>
      <c r="O218" s="8"/>
      <c r="P218" s="5"/>
    </row>
    <row r="219" spans="1:16" s="22" customFormat="1" ht="135" customHeight="1" x14ac:dyDescent="1.05">
      <c r="A219" s="1"/>
      <c r="B219" s="1"/>
      <c r="C219" s="2"/>
      <c r="D219" s="2"/>
      <c r="E219" s="3"/>
      <c r="F219" s="4"/>
      <c r="G219" s="5"/>
      <c r="H219" s="5"/>
      <c r="I219" s="6"/>
      <c r="J219" s="7"/>
      <c r="K219" s="8"/>
      <c r="L219" s="8"/>
      <c r="M219" s="8"/>
      <c r="N219" s="8"/>
      <c r="O219" s="8"/>
      <c r="P219" s="5"/>
    </row>
    <row r="220" spans="1:16" s="22" customFormat="1" ht="135" customHeight="1" x14ac:dyDescent="1.05">
      <c r="A220" s="1"/>
      <c r="B220" s="1"/>
      <c r="C220" s="2"/>
      <c r="D220" s="2"/>
      <c r="E220" s="3"/>
      <c r="F220" s="4"/>
      <c r="G220" s="5"/>
      <c r="H220" s="5"/>
      <c r="I220" s="6"/>
      <c r="J220" s="7"/>
      <c r="K220" s="8"/>
      <c r="L220" s="8"/>
      <c r="M220" s="8"/>
      <c r="N220" s="8"/>
      <c r="O220" s="8"/>
      <c r="P220" s="5"/>
    </row>
    <row r="221" spans="1:16" s="22" customFormat="1" ht="135" customHeight="1" x14ac:dyDescent="1.05">
      <c r="A221" s="1"/>
      <c r="B221" s="1"/>
      <c r="C221" s="2"/>
      <c r="D221" s="2"/>
      <c r="E221" s="3"/>
      <c r="F221" s="4"/>
      <c r="G221" s="5"/>
      <c r="H221" s="5"/>
      <c r="I221" s="6"/>
      <c r="J221" s="7"/>
      <c r="K221" s="8"/>
      <c r="L221" s="8"/>
      <c r="M221" s="8"/>
      <c r="N221" s="8"/>
      <c r="O221" s="8"/>
      <c r="P221" s="5"/>
    </row>
    <row r="222" spans="1:16" s="22" customFormat="1" ht="135" customHeight="1" x14ac:dyDescent="1.05">
      <c r="A222" s="1"/>
      <c r="B222" s="1"/>
      <c r="C222" s="2"/>
      <c r="D222" s="2"/>
      <c r="E222" s="3"/>
      <c r="F222" s="4"/>
      <c r="G222" s="5"/>
      <c r="H222" s="5"/>
      <c r="I222" s="6"/>
      <c r="J222" s="7"/>
      <c r="K222" s="8"/>
      <c r="L222" s="8"/>
      <c r="M222" s="8"/>
      <c r="N222" s="8"/>
      <c r="O222" s="8"/>
      <c r="P222" s="5"/>
    </row>
    <row r="223" spans="1:16" s="22" customFormat="1" ht="135" customHeight="1" x14ac:dyDescent="1.05">
      <c r="A223" s="1"/>
      <c r="B223" s="1"/>
      <c r="C223" s="2"/>
      <c r="D223" s="2"/>
      <c r="E223" s="3"/>
      <c r="F223" s="4"/>
      <c r="G223" s="5"/>
      <c r="H223" s="5"/>
      <c r="I223" s="6"/>
      <c r="J223" s="7"/>
      <c r="K223" s="8"/>
      <c r="L223" s="8"/>
      <c r="M223" s="8"/>
      <c r="N223" s="8"/>
      <c r="O223" s="8"/>
      <c r="P223" s="5"/>
    </row>
    <row r="224" spans="1:16" s="22" customFormat="1" ht="135" customHeight="1" x14ac:dyDescent="1.05">
      <c r="A224" s="1"/>
      <c r="B224" s="1"/>
      <c r="C224" s="2"/>
      <c r="D224" s="2"/>
      <c r="E224" s="3"/>
      <c r="F224" s="4"/>
      <c r="G224" s="5"/>
      <c r="H224" s="5"/>
      <c r="I224" s="6"/>
      <c r="J224" s="7"/>
      <c r="K224" s="8"/>
      <c r="L224" s="8"/>
      <c r="M224" s="8"/>
      <c r="N224" s="8"/>
      <c r="O224" s="8"/>
      <c r="P224" s="5"/>
    </row>
    <row r="225" spans="1:16" s="22" customFormat="1" ht="135" customHeight="1" x14ac:dyDescent="1.05">
      <c r="A225" s="1"/>
      <c r="B225" s="1"/>
      <c r="C225" s="2"/>
      <c r="D225" s="2"/>
      <c r="E225" s="3"/>
      <c r="F225" s="4"/>
      <c r="G225" s="5"/>
      <c r="H225" s="5"/>
      <c r="I225" s="6"/>
      <c r="J225" s="7"/>
      <c r="K225" s="8"/>
      <c r="L225" s="8"/>
      <c r="M225" s="8"/>
      <c r="N225" s="8"/>
      <c r="O225" s="8"/>
      <c r="P225" s="5"/>
    </row>
    <row r="226" spans="1:16" s="22" customFormat="1" ht="135" customHeight="1" x14ac:dyDescent="1.05">
      <c r="A226" s="1"/>
      <c r="B226" s="1"/>
      <c r="C226" s="2"/>
      <c r="D226" s="2"/>
      <c r="E226" s="3"/>
      <c r="F226" s="4"/>
      <c r="G226" s="5"/>
      <c r="H226" s="5"/>
      <c r="I226" s="6"/>
      <c r="J226" s="7"/>
      <c r="K226" s="8"/>
      <c r="L226" s="8"/>
      <c r="M226" s="8"/>
      <c r="N226" s="8"/>
      <c r="O226" s="8"/>
      <c r="P226" s="5"/>
    </row>
    <row r="227" spans="1:16" s="22" customFormat="1" ht="135" customHeight="1" x14ac:dyDescent="1.05">
      <c r="A227" s="1"/>
      <c r="B227" s="1"/>
      <c r="C227" s="2"/>
      <c r="D227" s="2"/>
      <c r="E227" s="3"/>
      <c r="F227" s="4"/>
      <c r="G227" s="5"/>
      <c r="H227" s="5"/>
      <c r="I227" s="6"/>
      <c r="J227" s="7"/>
      <c r="K227" s="8"/>
      <c r="L227" s="8"/>
      <c r="M227" s="8"/>
      <c r="N227" s="8"/>
      <c r="O227" s="8"/>
      <c r="P227" s="5"/>
    </row>
    <row r="228" spans="1:16" s="22" customFormat="1" ht="135" customHeight="1" x14ac:dyDescent="1.05">
      <c r="A228" s="1"/>
      <c r="B228" s="1"/>
      <c r="C228" s="2"/>
      <c r="D228" s="2"/>
      <c r="E228" s="3"/>
      <c r="F228" s="4"/>
      <c r="G228" s="5"/>
      <c r="H228" s="5"/>
      <c r="I228" s="6"/>
      <c r="J228" s="7"/>
      <c r="K228" s="8"/>
      <c r="L228" s="8"/>
      <c r="M228" s="8"/>
      <c r="N228" s="8"/>
      <c r="O228" s="8"/>
      <c r="P228" s="5"/>
    </row>
    <row r="229" spans="1:16" s="22" customFormat="1" ht="135" customHeight="1" x14ac:dyDescent="1.05">
      <c r="A229" s="1"/>
      <c r="B229" s="1"/>
      <c r="C229" s="2"/>
      <c r="D229" s="2"/>
      <c r="E229" s="3"/>
      <c r="F229" s="4"/>
      <c r="G229" s="5"/>
      <c r="H229" s="5"/>
      <c r="I229" s="6"/>
      <c r="J229" s="7"/>
      <c r="K229" s="8"/>
      <c r="L229" s="8"/>
      <c r="M229" s="8"/>
      <c r="N229" s="8"/>
      <c r="O229" s="8"/>
      <c r="P229" s="5"/>
    </row>
    <row r="230" spans="1:16" s="22" customFormat="1" ht="135" customHeight="1" x14ac:dyDescent="1.05">
      <c r="A230" s="1"/>
      <c r="B230" s="1"/>
      <c r="C230" s="2"/>
      <c r="D230" s="2"/>
      <c r="E230" s="3"/>
      <c r="F230" s="4"/>
      <c r="G230" s="5"/>
      <c r="H230" s="5"/>
      <c r="I230" s="6"/>
      <c r="J230" s="7"/>
      <c r="K230" s="8"/>
      <c r="L230" s="8"/>
      <c r="M230" s="8"/>
      <c r="N230" s="8"/>
      <c r="O230" s="8"/>
      <c r="P230" s="5"/>
    </row>
    <row r="231" spans="1:16" s="22" customFormat="1" ht="135" customHeight="1" x14ac:dyDescent="1.05">
      <c r="A231" s="1"/>
      <c r="B231" s="1"/>
      <c r="C231" s="2"/>
      <c r="D231" s="2"/>
      <c r="E231" s="3"/>
      <c r="F231" s="4"/>
      <c r="G231" s="5"/>
      <c r="H231" s="5"/>
      <c r="I231" s="6"/>
      <c r="J231" s="7"/>
      <c r="K231" s="8"/>
      <c r="L231" s="8"/>
      <c r="M231" s="8"/>
      <c r="N231" s="8"/>
      <c r="O231" s="8"/>
      <c r="P231" s="5"/>
    </row>
    <row r="232" spans="1:16" s="22" customFormat="1" ht="135" customHeight="1" x14ac:dyDescent="1.05">
      <c r="A232" s="1"/>
      <c r="B232" s="1"/>
      <c r="C232" s="2"/>
      <c r="D232" s="2"/>
      <c r="E232" s="3"/>
      <c r="F232" s="4"/>
      <c r="G232" s="5"/>
      <c r="H232" s="5"/>
      <c r="I232" s="6"/>
      <c r="J232" s="7"/>
      <c r="K232" s="8"/>
      <c r="L232" s="8"/>
      <c r="M232" s="8"/>
      <c r="N232" s="8"/>
      <c r="O232" s="8"/>
      <c r="P232" s="5"/>
    </row>
    <row r="233" spans="1:16" s="22" customFormat="1" ht="135" customHeight="1" x14ac:dyDescent="1.05">
      <c r="A233" s="1"/>
      <c r="B233" s="1"/>
      <c r="C233" s="2"/>
      <c r="D233" s="2"/>
      <c r="E233" s="3"/>
      <c r="F233" s="4"/>
      <c r="G233" s="5"/>
      <c r="H233" s="5"/>
      <c r="I233" s="6"/>
      <c r="J233" s="7"/>
      <c r="K233" s="8"/>
      <c r="L233" s="8"/>
      <c r="M233" s="8"/>
      <c r="N233" s="8"/>
      <c r="O233" s="8"/>
      <c r="P233" s="5"/>
    </row>
    <row r="234" spans="1:16" s="22" customFormat="1" ht="135" customHeight="1" x14ac:dyDescent="1.05">
      <c r="A234" s="1"/>
      <c r="B234" s="1"/>
      <c r="C234" s="2"/>
      <c r="D234" s="2"/>
      <c r="E234" s="3"/>
      <c r="F234" s="4"/>
      <c r="G234" s="5"/>
      <c r="H234" s="5"/>
      <c r="I234" s="6"/>
      <c r="J234" s="7"/>
      <c r="K234" s="8"/>
      <c r="L234" s="8"/>
      <c r="M234" s="8"/>
      <c r="N234" s="8"/>
      <c r="O234" s="8"/>
      <c r="P234" s="5"/>
    </row>
    <row r="235" spans="1:16" s="22" customFormat="1" ht="135" customHeight="1" x14ac:dyDescent="1.05">
      <c r="A235" s="1"/>
      <c r="B235" s="1"/>
      <c r="C235" s="2"/>
      <c r="D235" s="2"/>
      <c r="E235" s="3"/>
      <c r="F235" s="4"/>
      <c r="G235" s="5"/>
      <c r="H235" s="5"/>
      <c r="I235" s="6"/>
      <c r="J235" s="7"/>
      <c r="K235" s="8"/>
      <c r="L235" s="8"/>
      <c r="M235" s="8"/>
      <c r="N235" s="8"/>
      <c r="O235" s="8"/>
      <c r="P235" s="5"/>
    </row>
    <row r="236" spans="1:16" s="22" customFormat="1" ht="135" customHeight="1" x14ac:dyDescent="1.05">
      <c r="A236" s="1"/>
      <c r="B236" s="1"/>
      <c r="C236" s="2"/>
      <c r="D236" s="2"/>
      <c r="E236" s="3"/>
      <c r="F236" s="4"/>
      <c r="G236" s="5"/>
      <c r="H236" s="5"/>
      <c r="I236" s="6"/>
      <c r="J236" s="7"/>
      <c r="K236" s="8"/>
      <c r="L236" s="8"/>
      <c r="M236" s="8"/>
      <c r="N236" s="8"/>
      <c r="O236" s="8"/>
      <c r="P236" s="5"/>
    </row>
    <row r="237" spans="1:16" s="22" customFormat="1" ht="135" customHeight="1" x14ac:dyDescent="1.05">
      <c r="A237" s="1"/>
      <c r="B237" s="1"/>
      <c r="C237" s="2"/>
      <c r="D237" s="2"/>
      <c r="E237" s="3"/>
      <c r="F237" s="4"/>
      <c r="G237" s="5"/>
      <c r="H237" s="5"/>
      <c r="I237" s="6"/>
      <c r="J237" s="7"/>
      <c r="K237" s="8"/>
      <c r="L237" s="8"/>
      <c r="M237" s="8"/>
      <c r="N237" s="8"/>
      <c r="O237" s="8"/>
      <c r="P237" s="5"/>
    </row>
    <row r="238" spans="1:16" s="22" customFormat="1" ht="135" customHeight="1" x14ac:dyDescent="1.05">
      <c r="A238" s="1"/>
      <c r="B238" s="1"/>
      <c r="C238" s="2"/>
      <c r="D238" s="2"/>
      <c r="E238" s="3"/>
      <c r="F238" s="4"/>
      <c r="G238" s="5"/>
      <c r="H238" s="5"/>
      <c r="I238" s="6"/>
      <c r="J238" s="7"/>
      <c r="K238" s="8"/>
      <c r="L238" s="8"/>
      <c r="M238" s="8"/>
      <c r="N238" s="8"/>
      <c r="O238" s="8"/>
      <c r="P238" s="5"/>
    </row>
    <row r="239" spans="1:16" s="22" customFormat="1" ht="135" customHeight="1" x14ac:dyDescent="1.05">
      <c r="A239" s="1"/>
      <c r="B239" s="1"/>
      <c r="C239" s="2"/>
      <c r="D239" s="2"/>
      <c r="E239" s="3"/>
      <c r="F239" s="4"/>
      <c r="G239" s="5"/>
      <c r="H239" s="5"/>
      <c r="I239" s="6"/>
      <c r="J239" s="7"/>
      <c r="K239" s="8"/>
      <c r="L239" s="8"/>
      <c r="M239" s="8"/>
      <c r="N239" s="8"/>
      <c r="O239" s="8"/>
      <c r="P239" s="5"/>
    </row>
    <row r="240" spans="1:16" s="22" customFormat="1" ht="135" customHeight="1" x14ac:dyDescent="1.05">
      <c r="A240" s="1"/>
      <c r="B240" s="1"/>
      <c r="C240" s="2"/>
      <c r="D240" s="2"/>
      <c r="E240" s="3"/>
      <c r="F240" s="4"/>
      <c r="G240" s="5"/>
      <c r="H240" s="5"/>
      <c r="I240" s="6"/>
      <c r="J240" s="7"/>
      <c r="K240" s="8"/>
      <c r="L240" s="8"/>
      <c r="M240" s="8"/>
      <c r="N240" s="8"/>
      <c r="O240" s="8"/>
      <c r="P240" s="5"/>
    </row>
    <row r="241" spans="1:16" s="22" customFormat="1" ht="135" customHeight="1" x14ac:dyDescent="1.05">
      <c r="A241" s="1"/>
      <c r="B241" s="1"/>
      <c r="C241" s="2"/>
      <c r="D241" s="2"/>
      <c r="E241" s="3"/>
      <c r="F241" s="4"/>
      <c r="G241" s="5"/>
      <c r="H241" s="5"/>
      <c r="I241" s="6"/>
      <c r="J241" s="7"/>
      <c r="K241" s="8"/>
      <c r="L241" s="8"/>
      <c r="M241" s="8"/>
      <c r="N241" s="8"/>
      <c r="O241" s="8"/>
      <c r="P241" s="5"/>
    </row>
    <row r="242" spans="1:16" s="22" customFormat="1" ht="135" customHeight="1" x14ac:dyDescent="1.05">
      <c r="A242" s="1"/>
      <c r="B242" s="1"/>
      <c r="C242" s="2"/>
      <c r="D242" s="2"/>
      <c r="E242" s="3"/>
      <c r="F242" s="4"/>
      <c r="G242" s="5"/>
      <c r="H242" s="5"/>
      <c r="I242" s="6"/>
      <c r="J242" s="7"/>
      <c r="K242" s="8"/>
      <c r="L242" s="8"/>
      <c r="M242" s="8"/>
      <c r="N242" s="8"/>
      <c r="O242" s="8"/>
      <c r="P242" s="5"/>
    </row>
    <row r="243" spans="1:16" s="22" customFormat="1" ht="135" customHeight="1" x14ac:dyDescent="1.05">
      <c r="A243" s="1"/>
      <c r="B243" s="1"/>
      <c r="C243" s="2"/>
      <c r="D243" s="2"/>
      <c r="E243" s="3"/>
      <c r="F243" s="4"/>
      <c r="G243" s="5"/>
      <c r="H243" s="5"/>
      <c r="I243" s="6"/>
      <c r="J243" s="7"/>
      <c r="K243" s="8"/>
      <c r="L243" s="8"/>
      <c r="M243" s="8"/>
      <c r="N243" s="8"/>
      <c r="O243" s="8"/>
      <c r="P243" s="5"/>
    </row>
    <row r="244" spans="1:16" s="22" customFormat="1" ht="135" customHeight="1" x14ac:dyDescent="1.05">
      <c r="A244" s="1"/>
      <c r="B244" s="1"/>
      <c r="C244" s="2"/>
      <c r="D244" s="2"/>
      <c r="E244" s="3"/>
      <c r="F244" s="4"/>
      <c r="G244" s="5"/>
      <c r="H244" s="5"/>
      <c r="I244" s="6"/>
      <c r="J244" s="7"/>
      <c r="K244" s="8"/>
      <c r="L244" s="8"/>
      <c r="M244" s="8"/>
      <c r="N244" s="8"/>
      <c r="O244" s="8"/>
      <c r="P244" s="5"/>
    </row>
    <row r="245" spans="1:16" s="22" customFormat="1" ht="135" customHeight="1" x14ac:dyDescent="1.05">
      <c r="A245" s="1"/>
      <c r="B245" s="1"/>
      <c r="C245" s="2"/>
      <c r="D245" s="2"/>
      <c r="E245" s="3"/>
      <c r="F245" s="4"/>
      <c r="G245" s="5"/>
      <c r="H245" s="5"/>
      <c r="I245" s="6"/>
      <c r="J245" s="7"/>
      <c r="K245" s="8"/>
      <c r="L245" s="8"/>
      <c r="M245" s="8"/>
      <c r="N245" s="8"/>
      <c r="O245" s="8"/>
      <c r="P245" s="5"/>
    </row>
    <row r="246" spans="1:16" s="22" customFormat="1" ht="135" customHeight="1" x14ac:dyDescent="1.05">
      <c r="A246" s="1"/>
      <c r="B246" s="1"/>
      <c r="C246" s="2"/>
      <c r="D246" s="2"/>
      <c r="E246" s="3"/>
      <c r="F246" s="4"/>
      <c r="G246" s="5"/>
      <c r="H246" s="5"/>
      <c r="I246" s="6"/>
      <c r="J246" s="7"/>
      <c r="K246" s="8"/>
      <c r="L246" s="8"/>
      <c r="M246" s="8"/>
      <c r="N246" s="8"/>
      <c r="O246" s="8"/>
      <c r="P246" s="5"/>
    </row>
    <row r="247" spans="1:16" s="22" customFormat="1" ht="135" customHeight="1" x14ac:dyDescent="1.05">
      <c r="A247" s="1"/>
      <c r="B247" s="1"/>
      <c r="C247" s="2"/>
      <c r="D247" s="2"/>
      <c r="E247" s="3"/>
      <c r="F247" s="4"/>
      <c r="G247" s="5"/>
      <c r="H247" s="5"/>
      <c r="I247" s="6"/>
      <c r="J247" s="7"/>
      <c r="K247" s="8"/>
      <c r="L247" s="8"/>
      <c r="M247" s="8"/>
      <c r="N247" s="8"/>
      <c r="O247" s="8"/>
      <c r="P247" s="5"/>
    </row>
    <row r="248" spans="1:16" s="22" customFormat="1" ht="135" customHeight="1" x14ac:dyDescent="1.05">
      <c r="A248" s="1"/>
      <c r="B248" s="1"/>
      <c r="C248" s="2"/>
      <c r="D248" s="2"/>
      <c r="E248" s="3"/>
      <c r="F248" s="4"/>
      <c r="G248" s="5"/>
      <c r="H248" s="5"/>
      <c r="I248" s="6"/>
      <c r="J248" s="7"/>
      <c r="K248" s="8"/>
      <c r="L248" s="8"/>
      <c r="M248" s="8"/>
      <c r="N248" s="8"/>
      <c r="O248" s="8"/>
      <c r="P248" s="5"/>
    </row>
    <row r="249" spans="1:16" s="22" customFormat="1" ht="135" customHeight="1" x14ac:dyDescent="1.05">
      <c r="A249" s="1"/>
      <c r="B249" s="1"/>
      <c r="C249" s="2"/>
      <c r="D249" s="2"/>
      <c r="E249" s="3"/>
      <c r="F249" s="4"/>
      <c r="G249" s="5"/>
      <c r="H249" s="5"/>
      <c r="I249" s="6"/>
      <c r="J249" s="7"/>
      <c r="K249" s="8"/>
      <c r="L249" s="8"/>
      <c r="M249" s="8"/>
      <c r="N249" s="8"/>
      <c r="O249" s="8"/>
      <c r="P249" s="5"/>
    </row>
    <row r="250" spans="1:16" s="22" customFormat="1" ht="135" customHeight="1" x14ac:dyDescent="1.05">
      <c r="A250" s="1"/>
      <c r="B250" s="1"/>
      <c r="C250" s="2"/>
      <c r="D250" s="2"/>
      <c r="E250" s="3"/>
      <c r="F250" s="4"/>
      <c r="G250" s="5"/>
      <c r="H250" s="5"/>
      <c r="I250" s="6"/>
      <c r="J250" s="7"/>
      <c r="K250" s="8"/>
      <c r="L250" s="8"/>
      <c r="M250" s="8"/>
      <c r="N250" s="8"/>
      <c r="O250" s="8"/>
      <c r="P250" s="5"/>
    </row>
    <row r="251" spans="1:16" s="22" customFormat="1" ht="135" customHeight="1" x14ac:dyDescent="1.05">
      <c r="A251" s="1"/>
      <c r="B251" s="1"/>
      <c r="C251" s="2"/>
      <c r="D251" s="2"/>
      <c r="E251" s="3"/>
      <c r="F251" s="4"/>
      <c r="G251" s="5"/>
      <c r="H251" s="5"/>
      <c r="I251" s="6"/>
      <c r="J251" s="7"/>
      <c r="K251" s="8"/>
      <c r="L251" s="8"/>
      <c r="M251" s="8"/>
      <c r="N251" s="8"/>
      <c r="O251" s="8"/>
      <c r="P251" s="5"/>
    </row>
    <row r="252" spans="1:16" s="22" customFormat="1" ht="135" customHeight="1" x14ac:dyDescent="1.05">
      <c r="A252" s="1"/>
      <c r="B252" s="1"/>
      <c r="C252" s="2"/>
      <c r="D252" s="2"/>
      <c r="E252" s="3"/>
      <c r="F252" s="4"/>
      <c r="G252" s="5"/>
      <c r="H252" s="5"/>
      <c r="I252" s="6"/>
      <c r="J252" s="7"/>
      <c r="K252" s="8"/>
      <c r="L252" s="8"/>
      <c r="M252" s="8"/>
      <c r="N252" s="8"/>
      <c r="O252" s="8"/>
      <c r="P252" s="5"/>
    </row>
    <row r="253" spans="1:16" s="22" customFormat="1" x14ac:dyDescent="1.05">
      <c r="A253" s="1"/>
      <c r="B253" s="1"/>
      <c r="C253" s="2"/>
      <c r="D253" s="2"/>
      <c r="E253" s="3"/>
      <c r="F253" s="4"/>
      <c r="G253" s="5"/>
      <c r="H253" s="5"/>
      <c r="I253" s="6"/>
      <c r="J253" s="7"/>
      <c r="K253" s="8"/>
      <c r="L253" s="8"/>
      <c r="M253" s="8"/>
      <c r="N253" s="8"/>
      <c r="O253" s="8"/>
      <c r="P253" s="5"/>
    </row>
    <row r="254" spans="1:16" s="22" customFormat="1" x14ac:dyDescent="1.05">
      <c r="A254" s="1"/>
      <c r="B254" s="1"/>
      <c r="C254" s="2"/>
      <c r="D254" s="2"/>
      <c r="E254" s="3"/>
      <c r="F254" s="4"/>
      <c r="G254" s="5"/>
      <c r="H254" s="5"/>
      <c r="I254" s="6"/>
      <c r="J254" s="7"/>
      <c r="K254" s="8"/>
      <c r="L254" s="8"/>
      <c r="M254" s="8"/>
      <c r="N254" s="8"/>
      <c r="O254" s="8"/>
      <c r="P254" s="5"/>
    </row>
    <row r="255" spans="1:16" s="22" customFormat="1" x14ac:dyDescent="1.05">
      <c r="A255" s="1"/>
      <c r="B255" s="1"/>
      <c r="C255" s="2"/>
      <c r="D255" s="2"/>
      <c r="E255" s="3"/>
      <c r="F255" s="4"/>
      <c r="G255" s="5"/>
      <c r="H255" s="5"/>
      <c r="I255" s="6"/>
      <c r="J255" s="7"/>
      <c r="K255" s="8"/>
      <c r="L255" s="8"/>
      <c r="M255" s="8"/>
      <c r="N255" s="8"/>
      <c r="O255" s="8"/>
      <c r="P255" s="5"/>
    </row>
    <row r="256" spans="1:16" s="22" customFormat="1" x14ac:dyDescent="1.05">
      <c r="A256" s="1"/>
      <c r="B256" s="1"/>
      <c r="C256" s="2"/>
      <c r="D256" s="2"/>
      <c r="E256" s="3"/>
      <c r="F256" s="4"/>
      <c r="G256" s="5"/>
      <c r="H256" s="5"/>
      <c r="I256" s="6"/>
      <c r="J256" s="7"/>
      <c r="K256" s="8"/>
      <c r="L256" s="8"/>
      <c r="M256" s="8"/>
      <c r="N256" s="8"/>
      <c r="O256" s="8"/>
      <c r="P256" s="5"/>
    </row>
    <row r="257" spans="1:16" s="22" customFormat="1" x14ac:dyDescent="1.05">
      <c r="A257" s="1"/>
      <c r="B257" s="1"/>
      <c r="C257" s="2"/>
      <c r="D257" s="2"/>
      <c r="E257" s="3"/>
      <c r="F257" s="4"/>
      <c r="G257" s="5"/>
      <c r="H257" s="5"/>
      <c r="I257" s="6"/>
      <c r="J257" s="7"/>
      <c r="K257" s="8"/>
      <c r="L257" s="8"/>
      <c r="M257" s="8"/>
      <c r="N257" s="8"/>
      <c r="O257" s="8"/>
      <c r="P257" s="5"/>
    </row>
    <row r="258" spans="1:16" s="22" customFormat="1" x14ac:dyDescent="1.05">
      <c r="A258" s="1"/>
      <c r="B258" s="1"/>
      <c r="C258" s="2"/>
      <c r="D258" s="2"/>
      <c r="E258" s="3"/>
      <c r="F258" s="4"/>
      <c r="G258" s="5"/>
      <c r="H258" s="5"/>
      <c r="I258" s="6"/>
      <c r="J258" s="7"/>
      <c r="K258" s="8"/>
      <c r="L258" s="8"/>
      <c r="M258" s="8"/>
      <c r="N258" s="8"/>
      <c r="O258" s="8"/>
      <c r="P258" s="5"/>
    </row>
    <row r="259" spans="1:16" s="22" customFormat="1" x14ac:dyDescent="1.05">
      <c r="A259" s="1"/>
      <c r="B259" s="1"/>
      <c r="C259" s="2"/>
      <c r="D259" s="2"/>
      <c r="E259" s="3"/>
      <c r="F259" s="4"/>
      <c r="G259" s="5"/>
      <c r="H259" s="5"/>
      <c r="I259" s="6"/>
      <c r="J259" s="7"/>
      <c r="K259" s="8"/>
      <c r="L259" s="8"/>
      <c r="M259" s="8"/>
      <c r="N259" s="8"/>
      <c r="O259" s="8"/>
      <c r="P259" s="5"/>
    </row>
    <row r="260" spans="1:16" s="22" customFormat="1" x14ac:dyDescent="1.05">
      <c r="A260" s="1"/>
      <c r="B260" s="1"/>
      <c r="C260" s="2"/>
      <c r="D260" s="2"/>
      <c r="E260" s="3"/>
      <c r="F260" s="4"/>
      <c r="G260" s="5"/>
      <c r="H260" s="5"/>
      <c r="I260" s="6"/>
      <c r="J260" s="7"/>
      <c r="K260" s="8"/>
      <c r="L260" s="8"/>
      <c r="M260" s="8"/>
      <c r="N260" s="8"/>
      <c r="O260" s="8"/>
      <c r="P260" s="5"/>
    </row>
    <row r="261" spans="1:16" s="22" customFormat="1" x14ac:dyDescent="1.05">
      <c r="A261" s="1"/>
      <c r="B261" s="1"/>
      <c r="C261" s="2"/>
      <c r="D261" s="2"/>
      <c r="E261" s="3"/>
      <c r="F261" s="4"/>
      <c r="G261" s="5"/>
      <c r="H261" s="5"/>
      <c r="I261" s="6"/>
      <c r="J261" s="7"/>
      <c r="K261" s="8"/>
      <c r="L261" s="8"/>
      <c r="M261" s="8"/>
      <c r="N261" s="8"/>
      <c r="O261" s="8"/>
      <c r="P261" s="5"/>
    </row>
    <row r="262" spans="1:16" s="22" customFormat="1" x14ac:dyDescent="1.05">
      <c r="A262" s="1"/>
      <c r="B262" s="1"/>
      <c r="C262" s="2"/>
      <c r="D262" s="2"/>
      <c r="E262" s="3"/>
      <c r="F262" s="4"/>
      <c r="G262" s="5"/>
      <c r="H262" s="5"/>
      <c r="I262" s="6"/>
      <c r="J262" s="7"/>
      <c r="K262" s="8"/>
      <c r="L262" s="8"/>
      <c r="M262" s="8"/>
      <c r="N262" s="8"/>
      <c r="O262" s="8"/>
      <c r="P262" s="5"/>
    </row>
    <row r="263" spans="1:16" s="22" customFormat="1" x14ac:dyDescent="1.05">
      <c r="A263" s="1"/>
      <c r="B263" s="1"/>
      <c r="C263" s="2"/>
      <c r="D263" s="2"/>
      <c r="E263" s="3"/>
      <c r="F263" s="4"/>
      <c r="G263" s="5"/>
      <c r="H263" s="5"/>
      <c r="I263" s="6"/>
      <c r="J263" s="7"/>
      <c r="K263" s="8"/>
      <c r="L263" s="8"/>
      <c r="M263" s="8"/>
      <c r="N263" s="8"/>
      <c r="O263" s="8"/>
      <c r="P263" s="5"/>
    </row>
    <row r="264" spans="1:16" s="22" customFormat="1" x14ac:dyDescent="1.05">
      <c r="A264" s="1"/>
      <c r="B264" s="1"/>
      <c r="C264" s="2"/>
      <c r="D264" s="2"/>
      <c r="E264" s="3"/>
      <c r="F264" s="4"/>
      <c r="G264" s="5"/>
      <c r="H264" s="5"/>
      <c r="I264" s="6"/>
      <c r="J264" s="7"/>
      <c r="K264" s="8"/>
      <c r="L264" s="8"/>
      <c r="M264" s="8"/>
      <c r="N264" s="8"/>
      <c r="O264" s="8"/>
      <c r="P264" s="5"/>
    </row>
    <row r="265" spans="1:16" s="22" customFormat="1" x14ac:dyDescent="1.05">
      <c r="A265" s="1"/>
      <c r="B265" s="1"/>
      <c r="C265" s="2"/>
      <c r="D265" s="2"/>
      <c r="E265" s="3"/>
      <c r="F265" s="4"/>
      <c r="G265" s="5"/>
      <c r="H265" s="5"/>
      <c r="I265" s="6"/>
      <c r="J265" s="7"/>
      <c r="K265" s="8"/>
      <c r="L265" s="8"/>
      <c r="M265" s="8"/>
      <c r="N265" s="8"/>
      <c r="O265" s="8"/>
      <c r="P265" s="5"/>
    </row>
    <row r="266" spans="1:16" s="22" customFormat="1" x14ac:dyDescent="1.05">
      <c r="A266" s="1"/>
      <c r="B266" s="1"/>
      <c r="C266" s="2"/>
      <c r="D266" s="2"/>
      <c r="E266" s="3"/>
      <c r="F266" s="4"/>
      <c r="G266" s="5"/>
      <c r="H266" s="5"/>
      <c r="I266" s="6"/>
      <c r="J266" s="7"/>
      <c r="K266" s="8"/>
      <c r="L266" s="8"/>
      <c r="M266" s="8"/>
      <c r="N266" s="8"/>
      <c r="O266" s="8"/>
      <c r="P266" s="5"/>
    </row>
    <row r="267" spans="1:16" s="22" customFormat="1" x14ac:dyDescent="1.05">
      <c r="A267" s="1"/>
      <c r="B267" s="1"/>
      <c r="C267" s="2"/>
      <c r="D267" s="2"/>
      <c r="E267" s="3"/>
      <c r="F267" s="4"/>
      <c r="G267" s="5"/>
      <c r="H267" s="5"/>
      <c r="I267" s="6"/>
      <c r="J267" s="7"/>
      <c r="K267" s="8"/>
      <c r="L267" s="8"/>
      <c r="M267" s="8"/>
      <c r="N267" s="8"/>
      <c r="O267" s="8"/>
      <c r="P267" s="5"/>
    </row>
    <row r="268" spans="1:16" s="22" customFormat="1" x14ac:dyDescent="1.05">
      <c r="A268" s="1"/>
      <c r="B268" s="1"/>
      <c r="C268" s="2"/>
      <c r="D268" s="2"/>
      <c r="E268" s="3"/>
      <c r="F268" s="4"/>
      <c r="G268" s="5"/>
      <c r="H268" s="5"/>
      <c r="I268" s="6"/>
      <c r="J268" s="7"/>
      <c r="K268" s="8"/>
      <c r="L268" s="8"/>
      <c r="M268" s="8"/>
      <c r="N268" s="8"/>
      <c r="O268" s="8"/>
      <c r="P268" s="5"/>
    </row>
    <row r="269" spans="1:16" s="22" customFormat="1" x14ac:dyDescent="1.05">
      <c r="A269" s="1"/>
      <c r="B269" s="1"/>
      <c r="C269" s="2"/>
      <c r="D269" s="2"/>
      <c r="E269" s="3"/>
      <c r="F269" s="4"/>
      <c r="G269" s="5"/>
      <c r="H269" s="5"/>
      <c r="I269" s="6"/>
      <c r="J269" s="7"/>
      <c r="K269" s="8"/>
      <c r="L269" s="8"/>
      <c r="M269" s="8"/>
      <c r="N269" s="8"/>
      <c r="O269" s="8"/>
      <c r="P269" s="5"/>
    </row>
    <row r="270" spans="1:16" s="22" customFormat="1" x14ac:dyDescent="1.05">
      <c r="A270" s="1"/>
      <c r="B270" s="1"/>
      <c r="C270" s="2"/>
      <c r="D270" s="2"/>
      <c r="E270" s="3"/>
      <c r="F270" s="4"/>
      <c r="G270" s="5"/>
      <c r="H270" s="5"/>
      <c r="I270" s="6"/>
      <c r="J270" s="7"/>
      <c r="K270" s="8"/>
      <c r="L270" s="8"/>
      <c r="M270" s="8"/>
      <c r="N270" s="8"/>
      <c r="O270" s="8"/>
      <c r="P270" s="5"/>
    </row>
  </sheetData>
  <sheetProtection algorithmName="SHA-512" hashValue="YRuT+RSMEO3B1GzmvNgwCfIwWbaNEWPKEm6Dg8yopWoV1swKVopiUFmLMs1Yhvu8ivazHZu4VPRPb2nuzyDNwQ==" saltValue="r/1YEUFA9h5DeVZvpAHcGw==" spinCount="100000" sheet="1" objects="1" scenarios="1"/>
  <mergeCells count="76">
    <mergeCell ref="A2:P3"/>
    <mergeCell ref="A4:A5"/>
    <mergeCell ref="B4:E5"/>
    <mergeCell ref="F4:F5"/>
    <mergeCell ref="G4:K4"/>
    <mergeCell ref="P4:P5"/>
    <mergeCell ref="B6:E6"/>
    <mergeCell ref="A7:A14"/>
    <mergeCell ref="B7:E14"/>
    <mergeCell ref="P7:P14"/>
    <mergeCell ref="A15:A22"/>
    <mergeCell ref="B15:E22"/>
    <mergeCell ref="P15:P22"/>
    <mergeCell ref="A23:A30"/>
    <mergeCell ref="B23:E30"/>
    <mergeCell ref="P23:P30"/>
    <mergeCell ref="A31:A38"/>
    <mergeCell ref="B31:E38"/>
    <mergeCell ref="P31:P38"/>
    <mergeCell ref="A39:A46"/>
    <mergeCell ref="B39:E46"/>
    <mergeCell ref="P39:P46"/>
    <mergeCell ref="A47:A54"/>
    <mergeCell ref="B47:E54"/>
    <mergeCell ref="P47:P54"/>
    <mergeCell ref="A55:A62"/>
    <mergeCell ref="B55:E62"/>
    <mergeCell ref="P55:P62"/>
    <mergeCell ref="A63:A70"/>
    <mergeCell ref="B63:E70"/>
    <mergeCell ref="P63:P70"/>
    <mergeCell ref="A71:A78"/>
    <mergeCell ref="B71:E78"/>
    <mergeCell ref="P71:P78"/>
    <mergeCell ref="A79:A85"/>
    <mergeCell ref="B79:E85"/>
    <mergeCell ref="P79:P85"/>
    <mergeCell ref="A86:A93"/>
    <mergeCell ref="B86:E93"/>
    <mergeCell ref="P86:P93"/>
    <mergeCell ref="A94:A101"/>
    <mergeCell ref="B94:E101"/>
    <mergeCell ref="P94:P101"/>
    <mergeCell ref="A102:A109"/>
    <mergeCell ref="B102:E109"/>
    <mergeCell ref="P102:P109"/>
    <mergeCell ref="A110:A117"/>
    <mergeCell ref="B110:E117"/>
    <mergeCell ref="P110:P117"/>
    <mergeCell ref="A118:A125"/>
    <mergeCell ref="B118:E125"/>
    <mergeCell ref="P118:P125"/>
    <mergeCell ref="A126:A133"/>
    <mergeCell ref="B126:E133"/>
    <mergeCell ref="P126:P133"/>
    <mergeCell ref="A134:A141"/>
    <mergeCell ref="B134:E141"/>
    <mergeCell ref="P134:P141"/>
    <mergeCell ref="A142:A149"/>
    <mergeCell ref="B142:E149"/>
    <mergeCell ref="P142:P149"/>
    <mergeCell ref="A150:A157"/>
    <mergeCell ref="B150:E157"/>
    <mergeCell ref="P150:P157"/>
    <mergeCell ref="A158:A165"/>
    <mergeCell ref="B158:E165"/>
    <mergeCell ref="P158:P165"/>
    <mergeCell ref="A182:A189"/>
    <mergeCell ref="B182:E189"/>
    <mergeCell ref="P182:P189"/>
    <mergeCell ref="A166:A173"/>
    <mergeCell ref="B166:E173"/>
    <mergeCell ref="P166:P173"/>
    <mergeCell ref="A174:A181"/>
    <mergeCell ref="B174:E181"/>
    <mergeCell ref="P174:P181"/>
  </mergeCells>
  <pageMargins left="0.39370078740157483" right="0" top="0" bottom="0" header="0" footer="0"/>
  <pageSetup paperSize="9" scale="11" fitToHeight="0" orientation="landscape" r:id="rId1"/>
  <rowBreaks count="7" manualBreakCount="7">
    <brk id="30" max="16383" man="1"/>
    <brk id="54" max="16383" man="1"/>
    <brk id="78" max="16383" man="1"/>
    <brk id="101" max="16383" man="1"/>
    <brk id="125" max="16383" man="1"/>
    <brk id="149" max="16383" man="1"/>
    <brk id="1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FBBE-E45E-4B97-895D-5313C7EC2938}">
  <sheetPr>
    <pageSetUpPr fitToPage="1"/>
  </sheetPr>
  <dimension ref="A2:K106"/>
  <sheetViews>
    <sheetView zoomScale="60" zoomScaleNormal="60" workbookViewId="0">
      <pane ySplit="1" topLeftCell="A87" activePane="bottomLeft" state="frozen"/>
      <selection pane="bottomLeft" activeCell="D17" sqref="D17"/>
    </sheetView>
  </sheetViews>
  <sheetFormatPr defaultRowHeight="15.75" x14ac:dyDescent="0.25"/>
  <cols>
    <col min="1" max="1" width="6.7109375" style="119" customWidth="1"/>
    <col min="2" max="2" width="26" style="119" customWidth="1"/>
    <col min="3" max="3" width="30.42578125" style="119" customWidth="1"/>
    <col min="4" max="4" width="56" style="119" customWidth="1"/>
    <col min="5" max="5" width="14.5703125" style="119" customWidth="1"/>
    <col min="6" max="6" width="22.42578125" style="120" customWidth="1"/>
    <col min="7" max="7" width="18.28515625" style="120" bestFit="1" customWidth="1"/>
    <col min="8" max="8" width="15.140625" style="120" customWidth="1"/>
    <col min="9" max="9" width="15.85546875" style="120" customWidth="1"/>
    <col min="10" max="10" width="70.140625" style="119" customWidth="1"/>
    <col min="11" max="16384" width="9.140625" style="119"/>
  </cols>
  <sheetData>
    <row r="2" spans="1:11" x14ac:dyDescent="0.25">
      <c r="C2" s="347" t="s">
        <v>62</v>
      </c>
      <c r="D2" s="347"/>
      <c r="E2" s="347"/>
      <c r="F2" s="347"/>
      <c r="G2" s="347"/>
      <c r="H2" s="347"/>
      <c r="I2" s="347"/>
      <c r="J2" s="347"/>
      <c r="K2" s="347"/>
    </row>
    <row r="3" spans="1:11" x14ac:dyDescent="0.25">
      <c r="C3" s="347" t="s">
        <v>166</v>
      </c>
      <c r="D3" s="347"/>
      <c r="E3" s="347"/>
      <c r="F3" s="347"/>
      <c r="G3" s="347"/>
      <c r="H3" s="347"/>
      <c r="I3" s="347"/>
      <c r="J3" s="347"/>
      <c r="K3" s="347"/>
    </row>
    <row r="5" spans="1:11" x14ac:dyDescent="0.25">
      <c r="A5" s="348" t="s">
        <v>0</v>
      </c>
      <c r="B5" s="349" t="s">
        <v>58</v>
      </c>
      <c r="C5" s="348" t="s">
        <v>59</v>
      </c>
      <c r="D5" s="348" t="s">
        <v>60</v>
      </c>
      <c r="E5" s="350" t="s">
        <v>145</v>
      </c>
      <c r="F5" s="334" t="s">
        <v>51</v>
      </c>
      <c r="G5" s="334" t="s">
        <v>52</v>
      </c>
      <c r="H5" s="350" t="s">
        <v>144</v>
      </c>
      <c r="I5" s="333" t="s">
        <v>53</v>
      </c>
      <c r="J5" s="334" t="s">
        <v>61</v>
      </c>
    </row>
    <row r="6" spans="1:11" ht="49.5" customHeight="1" x14ac:dyDescent="0.25">
      <c r="A6" s="348"/>
      <c r="B6" s="349"/>
      <c r="C6" s="348"/>
      <c r="D6" s="349"/>
      <c r="E6" s="351"/>
      <c r="F6" s="334"/>
      <c r="G6" s="334"/>
      <c r="H6" s="351"/>
      <c r="I6" s="333"/>
      <c r="J6" s="334"/>
    </row>
    <row r="7" spans="1:11" s="120" customFormat="1" ht="37.5" customHeight="1" x14ac:dyDescent="0.25">
      <c r="A7" s="152">
        <v>1</v>
      </c>
      <c r="B7" s="152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 t="s">
        <v>146</v>
      </c>
      <c r="J7" s="152">
        <v>10</v>
      </c>
    </row>
    <row r="8" spans="1:11" ht="78.75" hidden="1" x14ac:dyDescent="0.25">
      <c r="A8" s="335">
        <v>1</v>
      </c>
      <c r="B8" s="282" t="s">
        <v>12</v>
      </c>
      <c r="C8" s="339">
        <v>8</v>
      </c>
      <c r="D8" s="134" t="s">
        <v>54</v>
      </c>
      <c r="E8" s="135" t="s">
        <v>147</v>
      </c>
      <c r="F8" s="127">
        <v>53.9</v>
      </c>
      <c r="G8" s="127">
        <v>53.9</v>
      </c>
      <c r="H8" s="127"/>
      <c r="I8" s="127">
        <f>G8-F8</f>
        <v>0</v>
      </c>
      <c r="J8" s="128"/>
    </row>
    <row r="9" spans="1:11" ht="47.25" hidden="1" customHeight="1" x14ac:dyDescent="0.25">
      <c r="A9" s="336"/>
      <c r="B9" s="282"/>
      <c r="C9" s="340"/>
      <c r="D9" s="134" t="s">
        <v>96</v>
      </c>
      <c r="E9" s="135" t="s">
        <v>147</v>
      </c>
      <c r="F9" s="127">
        <v>100</v>
      </c>
      <c r="G9" s="127">
        <v>100</v>
      </c>
      <c r="H9" s="127"/>
      <c r="I9" s="127"/>
      <c r="J9" s="128"/>
    </row>
    <row r="10" spans="1:11" ht="117.75" customHeight="1" x14ac:dyDescent="0.25">
      <c r="A10" s="337"/>
      <c r="B10" s="282"/>
      <c r="C10" s="340"/>
      <c r="D10" s="153" t="s">
        <v>55</v>
      </c>
      <c r="E10" s="137" t="s">
        <v>147</v>
      </c>
      <c r="F10" s="129">
        <v>87.77</v>
      </c>
      <c r="G10" s="129">
        <v>81.900000000000006</v>
      </c>
      <c r="H10" s="155">
        <v>87.77</v>
      </c>
      <c r="I10" s="156">
        <f>G10-F10</f>
        <v>-5.8699999999999903</v>
      </c>
      <c r="J10" s="160" t="s">
        <v>185</v>
      </c>
    </row>
    <row r="11" spans="1:11" ht="63" hidden="1" x14ac:dyDescent="0.25">
      <c r="A11" s="337"/>
      <c r="B11" s="282"/>
      <c r="C11" s="340"/>
      <c r="D11" s="153" t="s">
        <v>97</v>
      </c>
      <c r="E11" s="137" t="s">
        <v>147</v>
      </c>
      <c r="F11" s="129">
        <v>100</v>
      </c>
      <c r="G11" s="129">
        <v>100</v>
      </c>
      <c r="H11" s="129"/>
      <c r="I11" s="129"/>
      <c r="J11" s="98"/>
    </row>
    <row r="12" spans="1:11" ht="94.5" hidden="1" x14ac:dyDescent="0.25">
      <c r="A12" s="337"/>
      <c r="B12" s="282"/>
      <c r="C12" s="340"/>
      <c r="D12" s="153" t="s">
        <v>56</v>
      </c>
      <c r="E12" s="137" t="s">
        <v>147</v>
      </c>
      <c r="F12" s="129">
        <v>60</v>
      </c>
      <c r="G12" s="129">
        <v>60</v>
      </c>
      <c r="H12" s="129"/>
      <c r="I12" s="129"/>
      <c r="J12" s="98"/>
    </row>
    <row r="13" spans="1:11" ht="86.25" customHeight="1" x14ac:dyDescent="0.25">
      <c r="A13" s="337"/>
      <c r="B13" s="282"/>
      <c r="C13" s="340"/>
      <c r="D13" s="153" t="s">
        <v>57</v>
      </c>
      <c r="E13" s="137" t="s">
        <v>147</v>
      </c>
      <c r="F13" s="129">
        <v>25</v>
      </c>
      <c r="G13" s="129">
        <v>20.8</v>
      </c>
      <c r="H13" s="129">
        <v>25</v>
      </c>
      <c r="I13" s="157">
        <f>G13-F13</f>
        <v>-4.1999999999999993</v>
      </c>
      <c r="J13" s="98" t="s">
        <v>148</v>
      </c>
    </row>
    <row r="14" spans="1:11" ht="51" hidden="1" customHeight="1" x14ac:dyDescent="0.25">
      <c r="A14" s="337"/>
      <c r="B14" s="282"/>
      <c r="C14" s="340"/>
      <c r="D14" s="153" t="s">
        <v>124</v>
      </c>
      <c r="E14" s="137" t="s">
        <v>147</v>
      </c>
      <c r="F14" s="158">
        <v>0.2</v>
      </c>
      <c r="G14" s="158">
        <v>0.52</v>
      </c>
      <c r="H14" s="129">
        <v>0.2</v>
      </c>
      <c r="I14" s="157">
        <f>G14-F14</f>
        <v>0.32</v>
      </c>
      <c r="J14" s="98" t="s">
        <v>126</v>
      </c>
    </row>
    <row r="15" spans="1:11" ht="88.5" customHeight="1" x14ac:dyDescent="0.25">
      <c r="A15" s="338"/>
      <c r="B15" s="282"/>
      <c r="C15" s="341"/>
      <c r="D15" s="153" t="s">
        <v>125</v>
      </c>
      <c r="E15" s="137" t="s">
        <v>147</v>
      </c>
      <c r="F15" s="159">
        <v>43</v>
      </c>
      <c r="G15" s="129">
        <v>16.53</v>
      </c>
      <c r="H15" s="129">
        <v>43</v>
      </c>
      <c r="I15" s="157">
        <f>G15-F15</f>
        <v>-26.47</v>
      </c>
      <c r="J15" s="193" t="s">
        <v>184</v>
      </c>
    </row>
    <row r="16" spans="1:11" ht="47.25" x14ac:dyDescent="0.25">
      <c r="A16" s="342">
        <v>3</v>
      </c>
      <c r="B16" s="282" t="s">
        <v>14</v>
      </c>
      <c r="C16" s="339">
        <v>4</v>
      </c>
      <c r="D16" s="153" t="s">
        <v>83</v>
      </c>
      <c r="E16" s="153"/>
      <c r="F16" s="129">
        <v>1164</v>
      </c>
      <c r="G16" s="129">
        <v>709.61099999999999</v>
      </c>
      <c r="H16" s="129">
        <v>1164</v>
      </c>
      <c r="I16" s="129">
        <f t="shared" ref="I16:I19" si="0">G16-F16</f>
        <v>-454.38900000000001</v>
      </c>
      <c r="J16" s="160" t="s">
        <v>173</v>
      </c>
    </row>
    <row r="17" spans="1:10" ht="47.25" x14ac:dyDescent="0.25">
      <c r="A17" s="337"/>
      <c r="B17" s="282"/>
      <c r="C17" s="340"/>
      <c r="D17" s="153" t="s">
        <v>84</v>
      </c>
      <c r="E17" s="153"/>
      <c r="F17" s="129">
        <v>1</v>
      </c>
      <c r="G17" s="129">
        <v>0</v>
      </c>
      <c r="H17" s="129">
        <v>1</v>
      </c>
      <c r="I17" s="129">
        <f t="shared" si="0"/>
        <v>-1</v>
      </c>
      <c r="J17" s="160" t="s">
        <v>179</v>
      </c>
    </row>
    <row r="18" spans="1:10" s="68" customFormat="1" ht="47.25" x14ac:dyDescent="0.25">
      <c r="A18" s="337"/>
      <c r="B18" s="282"/>
      <c r="C18" s="340"/>
      <c r="D18" s="153" t="s">
        <v>85</v>
      </c>
      <c r="E18" s="153"/>
      <c r="F18" s="129">
        <v>53900</v>
      </c>
      <c r="G18" s="129">
        <v>35770</v>
      </c>
      <c r="H18" s="129">
        <v>53900</v>
      </c>
      <c r="I18" s="129">
        <f t="shared" si="0"/>
        <v>-18130</v>
      </c>
      <c r="J18" s="160" t="s">
        <v>173</v>
      </c>
    </row>
    <row r="19" spans="1:10" s="68" customFormat="1" ht="78" customHeight="1" x14ac:dyDescent="0.25">
      <c r="A19" s="337"/>
      <c r="B19" s="282"/>
      <c r="C19" s="341"/>
      <c r="D19" s="153" t="s">
        <v>86</v>
      </c>
      <c r="E19" s="153"/>
      <c r="F19" s="129">
        <v>1860</v>
      </c>
      <c r="G19" s="129">
        <v>1955</v>
      </c>
      <c r="H19" s="129">
        <v>1860</v>
      </c>
      <c r="I19" s="129">
        <f t="shared" si="0"/>
        <v>95</v>
      </c>
      <c r="J19" s="160" t="s">
        <v>173</v>
      </c>
    </row>
    <row r="20" spans="1:10" s="68" customFormat="1" ht="26.25" customHeight="1" x14ac:dyDescent="0.25">
      <c r="A20" s="325">
        <v>4</v>
      </c>
      <c r="B20" s="306" t="s">
        <v>15</v>
      </c>
      <c r="C20" s="306">
        <v>2</v>
      </c>
      <c r="D20" s="328"/>
      <c r="E20" s="331"/>
      <c r="F20" s="331"/>
      <c r="G20" s="331"/>
      <c r="H20" s="331"/>
      <c r="I20" s="331"/>
      <c r="J20" s="343"/>
    </row>
    <row r="21" spans="1:10" s="68" customFormat="1" ht="36" customHeight="1" x14ac:dyDescent="0.25">
      <c r="A21" s="326"/>
      <c r="B21" s="307"/>
      <c r="C21" s="307"/>
      <c r="D21" s="329"/>
      <c r="E21" s="332"/>
      <c r="F21" s="332"/>
      <c r="G21" s="332"/>
      <c r="H21" s="332"/>
      <c r="I21" s="332"/>
      <c r="J21" s="344"/>
    </row>
    <row r="22" spans="1:10" s="68" customFormat="1" ht="30.75" hidden="1" customHeight="1" x14ac:dyDescent="0.25">
      <c r="A22" s="326"/>
      <c r="B22" s="307"/>
      <c r="C22" s="307"/>
      <c r="D22" s="329"/>
      <c r="E22" s="178"/>
      <c r="F22" s="178"/>
      <c r="G22" s="178"/>
      <c r="H22" s="178"/>
      <c r="I22" s="178"/>
      <c r="J22" s="344"/>
    </row>
    <row r="23" spans="1:10" s="68" customFormat="1" ht="15.75" hidden="1" customHeight="1" x14ac:dyDescent="0.25">
      <c r="A23" s="326"/>
      <c r="B23" s="307"/>
      <c r="C23" s="307"/>
      <c r="D23" s="330"/>
      <c r="E23" s="179"/>
      <c r="F23" s="179"/>
      <c r="G23" s="179"/>
      <c r="H23" s="179"/>
      <c r="I23" s="179"/>
      <c r="J23" s="344"/>
    </row>
    <row r="24" spans="1:10" s="68" customFormat="1" ht="15.75" hidden="1" customHeight="1" x14ac:dyDescent="0.25">
      <c r="A24" s="326"/>
      <c r="B24" s="307"/>
      <c r="C24" s="307"/>
      <c r="D24" s="328"/>
      <c r="E24" s="331"/>
      <c r="F24" s="331"/>
      <c r="G24" s="331"/>
      <c r="H24" s="331"/>
      <c r="I24" s="331"/>
      <c r="J24" s="344"/>
    </row>
    <row r="25" spans="1:10" hidden="1" x14ac:dyDescent="0.25">
      <c r="A25" s="326"/>
      <c r="B25" s="307"/>
      <c r="C25" s="307"/>
      <c r="D25" s="329"/>
      <c r="E25" s="332"/>
      <c r="F25" s="332"/>
      <c r="G25" s="332"/>
      <c r="H25" s="332"/>
      <c r="I25" s="332"/>
      <c r="J25" s="344"/>
    </row>
    <row r="26" spans="1:10" ht="16.5" hidden="1" customHeight="1" x14ac:dyDescent="0.25">
      <c r="A26" s="327"/>
      <c r="B26" s="303"/>
      <c r="C26" s="303"/>
      <c r="D26" s="330"/>
      <c r="E26" s="346"/>
      <c r="F26" s="346"/>
      <c r="G26" s="346"/>
      <c r="H26" s="346"/>
      <c r="I26" s="346"/>
      <c r="J26" s="345"/>
    </row>
    <row r="27" spans="1:10" ht="52.5" customHeight="1" x14ac:dyDescent="0.25">
      <c r="A27" s="273">
        <v>5</v>
      </c>
      <c r="B27" s="281" t="s">
        <v>17</v>
      </c>
      <c r="C27" s="277">
        <v>4</v>
      </c>
      <c r="D27" s="133" t="s">
        <v>151</v>
      </c>
      <c r="E27" s="137" t="s">
        <v>147</v>
      </c>
      <c r="F27" s="151">
        <v>61</v>
      </c>
      <c r="G27" s="129"/>
      <c r="H27" s="129">
        <v>61</v>
      </c>
      <c r="I27" s="129">
        <f>G27-F27</f>
        <v>-61</v>
      </c>
      <c r="J27" s="291" t="s">
        <v>123</v>
      </c>
    </row>
    <row r="28" spans="1:10" ht="58.5" customHeight="1" x14ac:dyDescent="0.25">
      <c r="A28" s="274"/>
      <c r="B28" s="282"/>
      <c r="C28" s="278"/>
      <c r="D28" s="133" t="s">
        <v>150</v>
      </c>
      <c r="E28" s="137" t="s">
        <v>147</v>
      </c>
      <c r="F28" s="151">
        <v>57.2</v>
      </c>
      <c r="G28" s="129"/>
      <c r="H28" s="129">
        <v>57.2</v>
      </c>
      <c r="I28" s="129">
        <f t="shared" ref="I28:I30" si="1">G28-F28</f>
        <v>-57.2</v>
      </c>
      <c r="J28" s="324"/>
    </row>
    <row r="29" spans="1:10" ht="113.25" customHeight="1" x14ac:dyDescent="0.25">
      <c r="A29" s="274"/>
      <c r="B29" s="282"/>
      <c r="C29" s="278"/>
      <c r="D29" s="133" t="s">
        <v>149</v>
      </c>
      <c r="E29" s="137" t="s">
        <v>147</v>
      </c>
      <c r="F29" s="151">
        <v>42.5</v>
      </c>
      <c r="G29" s="129"/>
      <c r="H29" s="129">
        <v>42.5</v>
      </c>
      <c r="I29" s="129">
        <f t="shared" si="1"/>
        <v>-42.5</v>
      </c>
      <c r="J29" s="324"/>
    </row>
    <row r="30" spans="1:10" ht="56.25" customHeight="1" x14ac:dyDescent="0.25">
      <c r="A30" s="274"/>
      <c r="B30" s="282"/>
      <c r="C30" s="278"/>
      <c r="D30" s="133" t="s">
        <v>152</v>
      </c>
      <c r="E30" s="137" t="s">
        <v>147</v>
      </c>
      <c r="F30" s="151">
        <v>97.1</v>
      </c>
      <c r="G30" s="129"/>
      <c r="H30" s="129">
        <v>97.1</v>
      </c>
      <c r="I30" s="129">
        <f t="shared" si="1"/>
        <v>-97.1</v>
      </c>
      <c r="J30" s="318"/>
    </row>
    <row r="31" spans="1:10" x14ac:dyDescent="0.25">
      <c r="A31" s="273">
        <v>6</v>
      </c>
      <c r="B31" s="281" t="s">
        <v>18</v>
      </c>
      <c r="C31" s="277">
        <v>2</v>
      </c>
      <c r="D31" s="308" t="s">
        <v>87</v>
      </c>
      <c r="E31" s="308" t="s">
        <v>158</v>
      </c>
      <c r="F31" s="277">
        <v>452.3</v>
      </c>
      <c r="G31" s="311">
        <v>341.7</v>
      </c>
      <c r="H31" s="311">
        <v>452.3</v>
      </c>
      <c r="I31" s="311">
        <f>G31-F31</f>
        <v>-110.60000000000002</v>
      </c>
      <c r="J31" s="291" t="s">
        <v>89</v>
      </c>
    </row>
    <row r="32" spans="1:10" x14ac:dyDescent="0.25">
      <c r="A32" s="274"/>
      <c r="B32" s="282"/>
      <c r="C32" s="278"/>
      <c r="D32" s="309"/>
      <c r="E32" s="324"/>
      <c r="F32" s="278"/>
      <c r="G32" s="312"/>
      <c r="H32" s="312"/>
      <c r="I32" s="312"/>
      <c r="J32" s="317"/>
    </row>
    <row r="33" spans="1:10" x14ac:dyDescent="0.25">
      <c r="A33" s="274"/>
      <c r="B33" s="282"/>
      <c r="C33" s="278"/>
      <c r="D33" s="309"/>
      <c r="E33" s="324"/>
      <c r="F33" s="278"/>
      <c r="G33" s="312"/>
      <c r="H33" s="312"/>
      <c r="I33" s="312"/>
      <c r="J33" s="317"/>
    </row>
    <row r="34" spans="1:10" x14ac:dyDescent="0.25">
      <c r="A34" s="274"/>
      <c r="B34" s="282"/>
      <c r="C34" s="278"/>
      <c r="D34" s="310"/>
      <c r="E34" s="318"/>
      <c r="F34" s="284"/>
      <c r="G34" s="313"/>
      <c r="H34" s="313"/>
      <c r="I34" s="313"/>
      <c r="J34" s="292"/>
    </row>
    <row r="35" spans="1:10" hidden="1" x14ac:dyDescent="0.25">
      <c r="A35" s="274"/>
      <c r="B35" s="282"/>
      <c r="C35" s="278"/>
      <c r="D35" s="308" t="s">
        <v>157</v>
      </c>
      <c r="E35" s="277" t="s">
        <v>147</v>
      </c>
      <c r="F35" s="277">
        <v>100</v>
      </c>
      <c r="G35" s="311">
        <v>100</v>
      </c>
      <c r="H35" s="311">
        <v>100</v>
      </c>
      <c r="I35" s="311">
        <f>G35-F35</f>
        <v>0</v>
      </c>
      <c r="J35" s="291"/>
    </row>
    <row r="36" spans="1:10" hidden="1" x14ac:dyDescent="0.25">
      <c r="A36" s="274"/>
      <c r="B36" s="282"/>
      <c r="C36" s="278"/>
      <c r="D36" s="309"/>
      <c r="E36" s="278"/>
      <c r="F36" s="278"/>
      <c r="G36" s="312"/>
      <c r="H36" s="312"/>
      <c r="I36" s="312"/>
      <c r="J36" s="317"/>
    </row>
    <row r="37" spans="1:10" hidden="1" x14ac:dyDescent="0.25">
      <c r="A37" s="296"/>
      <c r="B37" s="282"/>
      <c r="C37" s="284"/>
      <c r="D37" s="310"/>
      <c r="E37" s="284"/>
      <c r="F37" s="284"/>
      <c r="G37" s="313"/>
      <c r="H37" s="313"/>
      <c r="I37" s="313"/>
      <c r="J37" s="292"/>
    </row>
    <row r="38" spans="1:10" ht="119.25" customHeight="1" x14ac:dyDescent="0.25">
      <c r="A38" s="273">
        <v>7</v>
      </c>
      <c r="B38" s="281" t="s">
        <v>20</v>
      </c>
      <c r="C38" s="277">
        <v>2</v>
      </c>
      <c r="D38" s="161" t="s">
        <v>98</v>
      </c>
      <c r="E38" s="161"/>
      <c r="F38" s="162">
        <v>76</v>
      </c>
      <c r="G38" s="162">
        <v>0</v>
      </c>
      <c r="H38" s="162">
        <v>76</v>
      </c>
      <c r="I38" s="129">
        <f>G38-F38</f>
        <v>-76</v>
      </c>
      <c r="J38" s="107" t="s">
        <v>100</v>
      </c>
    </row>
    <row r="39" spans="1:10" ht="62.25" hidden="1" customHeight="1" x14ac:dyDescent="0.25">
      <c r="A39" s="274"/>
      <c r="B39" s="282"/>
      <c r="C39" s="280"/>
      <c r="D39" s="180" t="s">
        <v>99</v>
      </c>
      <c r="E39" s="180"/>
      <c r="F39" s="181">
        <v>420</v>
      </c>
      <c r="G39" s="181">
        <v>450</v>
      </c>
      <c r="H39" s="181"/>
      <c r="I39" s="182">
        <f t="shared" ref="I39" si="2">G39-F39</f>
        <v>30</v>
      </c>
      <c r="J39" s="183" t="s">
        <v>180</v>
      </c>
    </row>
    <row r="40" spans="1:10" ht="15.75" customHeight="1" x14ac:dyDescent="0.25">
      <c r="A40" s="311">
        <v>8</v>
      </c>
      <c r="B40" s="277" t="s">
        <v>22</v>
      </c>
      <c r="C40" s="277">
        <v>3</v>
      </c>
      <c r="D40" s="277" t="s">
        <v>91</v>
      </c>
      <c r="E40" s="277" t="s">
        <v>159</v>
      </c>
      <c r="F40" s="277">
        <v>0.36</v>
      </c>
      <c r="G40" s="311"/>
      <c r="H40" s="277">
        <v>0.36</v>
      </c>
      <c r="I40" s="311">
        <f>G40-F40</f>
        <v>-0.36</v>
      </c>
      <c r="J40" s="319" t="s">
        <v>90</v>
      </c>
    </row>
    <row r="41" spans="1:10" x14ac:dyDescent="0.25">
      <c r="A41" s="312"/>
      <c r="B41" s="307"/>
      <c r="C41" s="278"/>
      <c r="D41" s="278"/>
      <c r="E41" s="278"/>
      <c r="F41" s="278"/>
      <c r="G41" s="312"/>
      <c r="H41" s="278"/>
      <c r="I41" s="312"/>
      <c r="J41" s="320"/>
    </row>
    <row r="42" spans="1:10" ht="14.25" customHeight="1" x14ac:dyDescent="0.25">
      <c r="A42" s="312"/>
      <c r="B42" s="307"/>
      <c r="C42" s="278"/>
      <c r="D42" s="278"/>
      <c r="E42" s="278"/>
      <c r="F42" s="278"/>
      <c r="G42" s="312"/>
      <c r="H42" s="278"/>
      <c r="I42" s="312"/>
      <c r="J42" s="320"/>
    </row>
    <row r="43" spans="1:10" ht="12" customHeight="1" x14ac:dyDescent="0.25">
      <c r="A43" s="312"/>
      <c r="B43" s="307"/>
      <c r="C43" s="278"/>
      <c r="D43" s="278"/>
      <c r="E43" s="278"/>
      <c r="F43" s="278"/>
      <c r="G43" s="312"/>
      <c r="H43" s="278"/>
      <c r="I43" s="312"/>
      <c r="J43" s="320"/>
    </row>
    <row r="44" spans="1:10" ht="6.75" customHeight="1" x14ac:dyDescent="0.25">
      <c r="A44" s="312"/>
      <c r="B44" s="307"/>
      <c r="C44" s="278"/>
      <c r="D44" s="278"/>
      <c r="E44" s="278"/>
      <c r="F44" s="278"/>
      <c r="G44" s="312"/>
      <c r="H44" s="278"/>
      <c r="I44" s="312"/>
      <c r="J44" s="320"/>
    </row>
    <row r="45" spans="1:10" ht="7.5" customHeight="1" x14ac:dyDescent="0.25">
      <c r="A45" s="312"/>
      <c r="B45" s="307"/>
      <c r="C45" s="278"/>
      <c r="D45" s="278"/>
      <c r="E45" s="278"/>
      <c r="F45" s="278"/>
      <c r="G45" s="312"/>
      <c r="H45" s="278"/>
      <c r="I45" s="312"/>
      <c r="J45" s="320"/>
    </row>
    <row r="46" spans="1:10" ht="19.5" customHeight="1" x14ac:dyDescent="0.25">
      <c r="A46" s="312"/>
      <c r="B46" s="307"/>
      <c r="C46" s="278"/>
      <c r="D46" s="284"/>
      <c r="E46" s="284"/>
      <c r="F46" s="284"/>
      <c r="G46" s="313"/>
      <c r="H46" s="284"/>
      <c r="I46" s="313"/>
      <c r="J46" s="320"/>
    </row>
    <row r="47" spans="1:10" ht="49.5" customHeight="1" x14ac:dyDescent="0.25">
      <c r="A47" s="312"/>
      <c r="B47" s="323"/>
      <c r="C47" s="323"/>
      <c r="D47" s="150" t="s">
        <v>127</v>
      </c>
      <c r="E47" s="150" t="s">
        <v>160</v>
      </c>
      <c r="F47" s="149">
        <v>16.399999999999999</v>
      </c>
      <c r="G47" s="194"/>
      <c r="H47" s="191">
        <v>16.399999999999999</v>
      </c>
      <c r="I47" s="155">
        <f>G47-F47</f>
        <v>-16.399999999999999</v>
      </c>
      <c r="J47" s="320"/>
    </row>
    <row r="48" spans="1:10" ht="58.5" customHeight="1" x14ac:dyDescent="0.25">
      <c r="A48" s="313"/>
      <c r="B48" s="280"/>
      <c r="C48" s="280"/>
      <c r="D48" s="150" t="s">
        <v>128</v>
      </c>
      <c r="E48" s="150" t="s">
        <v>161</v>
      </c>
      <c r="F48" s="149">
        <v>0.76</v>
      </c>
      <c r="G48" s="194"/>
      <c r="H48" s="191">
        <v>0.76</v>
      </c>
      <c r="I48" s="155">
        <f>G48-F48</f>
        <v>-0.76</v>
      </c>
      <c r="J48" s="321"/>
    </row>
    <row r="49" spans="1:10" ht="63" x14ac:dyDescent="0.25">
      <c r="A49" s="279">
        <v>9</v>
      </c>
      <c r="B49" s="281" t="s">
        <v>46</v>
      </c>
      <c r="C49" s="281">
        <v>9</v>
      </c>
      <c r="D49" s="133" t="s">
        <v>70</v>
      </c>
      <c r="E49" s="151" t="s">
        <v>165</v>
      </c>
      <c r="F49" s="151">
        <v>5</v>
      </c>
      <c r="G49" s="129">
        <v>0</v>
      </c>
      <c r="H49" s="192">
        <v>5</v>
      </c>
      <c r="I49" s="129">
        <f>G49-F49</f>
        <v>-5</v>
      </c>
      <c r="J49" s="322" t="s">
        <v>82</v>
      </c>
    </row>
    <row r="50" spans="1:10" ht="76.5" customHeight="1" x14ac:dyDescent="0.25">
      <c r="A50" s="279"/>
      <c r="B50" s="282"/>
      <c r="C50" s="282"/>
      <c r="D50" s="133" t="s">
        <v>71</v>
      </c>
      <c r="E50" s="151" t="s">
        <v>147</v>
      </c>
      <c r="F50" s="151">
        <v>2.7</v>
      </c>
      <c r="G50" s="129">
        <v>0</v>
      </c>
      <c r="H50" s="192">
        <v>2.7</v>
      </c>
      <c r="I50" s="129">
        <f t="shared" ref="I50:I66" si="3">G50-F50</f>
        <v>-2.7</v>
      </c>
      <c r="J50" s="322"/>
    </row>
    <row r="51" spans="1:10" ht="41.25" customHeight="1" x14ac:dyDescent="0.25">
      <c r="A51" s="279"/>
      <c r="B51" s="282"/>
      <c r="C51" s="282"/>
      <c r="D51" s="133" t="s">
        <v>72</v>
      </c>
      <c r="E51" s="151" t="s">
        <v>147</v>
      </c>
      <c r="F51" s="151">
        <v>100</v>
      </c>
      <c r="G51" s="129">
        <v>0</v>
      </c>
      <c r="H51" s="192">
        <v>100</v>
      </c>
      <c r="I51" s="129">
        <f t="shared" si="3"/>
        <v>-100</v>
      </c>
      <c r="J51" s="322"/>
    </row>
    <row r="52" spans="1:10" ht="74.25" customHeight="1" x14ac:dyDescent="0.25">
      <c r="A52" s="279"/>
      <c r="B52" s="282"/>
      <c r="C52" s="282"/>
      <c r="D52" s="133" t="s">
        <v>73</v>
      </c>
      <c r="E52" s="151" t="s">
        <v>164</v>
      </c>
      <c r="F52" s="151">
        <v>0.18</v>
      </c>
      <c r="G52" s="129">
        <v>0</v>
      </c>
      <c r="H52" s="192">
        <v>0.18</v>
      </c>
      <c r="I52" s="129">
        <f t="shared" si="3"/>
        <v>-0.18</v>
      </c>
      <c r="J52" s="322"/>
    </row>
    <row r="53" spans="1:10" ht="51" customHeight="1" x14ac:dyDescent="0.25">
      <c r="A53" s="279"/>
      <c r="B53" s="282"/>
      <c r="C53" s="282"/>
      <c r="D53" s="133" t="s">
        <v>74</v>
      </c>
      <c r="E53" s="151" t="s">
        <v>164</v>
      </c>
      <c r="F53" s="151">
        <v>0.22</v>
      </c>
      <c r="G53" s="129">
        <v>0</v>
      </c>
      <c r="H53" s="192">
        <v>0.22</v>
      </c>
      <c r="I53" s="129">
        <f t="shared" si="3"/>
        <v>-0.22</v>
      </c>
      <c r="J53" s="322"/>
    </row>
    <row r="54" spans="1:10" ht="48.75" customHeight="1" x14ac:dyDescent="0.25">
      <c r="A54" s="279"/>
      <c r="B54" s="282"/>
      <c r="C54" s="282"/>
      <c r="D54" s="133" t="s">
        <v>75</v>
      </c>
      <c r="E54" s="151" t="s">
        <v>163</v>
      </c>
      <c r="F54" s="151">
        <v>14.22</v>
      </c>
      <c r="G54" s="129">
        <v>0</v>
      </c>
      <c r="H54" s="192">
        <v>14.22</v>
      </c>
      <c r="I54" s="129">
        <f t="shared" si="3"/>
        <v>-14.22</v>
      </c>
      <c r="J54" s="322"/>
    </row>
    <row r="55" spans="1:10" ht="62.25" customHeight="1" x14ac:dyDescent="0.25">
      <c r="A55" s="279"/>
      <c r="B55" s="282"/>
      <c r="C55" s="282"/>
      <c r="D55" s="133" t="s">
        <v>76</v>
      </c>
      <c r="E55" s="151" t="s">
        <v>163</v>
      </c>
      <c r="F55" s="151">
        <v>6.19</v>
      </c>
      <c r="G55" s="129">
        <v>0</v>
      </c>
      <c r="H55" s="192">
        <v>6.19</v>
      </c>
      <c r="I55" s="129">
        <f t="shared" si="3"/>
        <v>-6.19</v>
      </c>
      <c r="J55" s="322"/>
    </row>
    <row r="56" spans="1:10" ht="42.75" customHeight="1" x14ac:dyDescent="0.25">
      <c r="A56" s="279"/>
      <c r="B56" s="282"/>
      <c r="C56" s="282"/>
      <c r="D56" s="133" t="s">
        <v>162</v>
      </c>
      <c r="E56" s="151" t="s">
        <v>147</v>
      </c>
      <c r="F56" s="151">
        <v>100</v>
      </c>
      <c r="G56" s="129">
        <v>0</v>
      </c>
      <c r="H56" s="192">
        <v>100</v>
      </c>
      <c r="I56" s="129">
        <f t="shared" si="3"/>
        <v>-100</v>
      </c>
      <c r="J56" s="322"/>
    </row>
    <row r="57" spans="1:10" ht="63" x14ac:dyDescent="0.25">
      <c r="A57" s="279"/>
      <c r="B57" s="282"/>
      <c r="C57" s="282"/>
      <c r="D57" s="133" t="s">
        <v>77</v>
      </c>
      <c r="E57" s="151" t="s">
        <v>147</v>
      </c>
      <c r="F57" s="151">
        <v>93.9</v>
      </c>
      <c r="G57" s="129">
        <v>0</v>
      </c>
      <c r="H57" s="192">
        <v>93.9</v>
      </c>
      <c r="I57" s="129">
        <f t="shared" si="3"/>
        <v>-93.9</v>
      </c>
      <c r="J57" s="322"/>
    </row>
    <row r="58" spans="1:10" ht="31.5" x14ac:dyDescent="0.25">
      <c r="A58" s="274">
        <v>11</v>
      </c>
      <c r="B58" s="284" t="s">
        <v>47</v>
      </c>
      <c r="C58" s="277">
        <v>5</v>
      </c>
      <c r="D58" s="163" t="s">
        <v>106</v>
      </c>
      <c r="E58" s="163"/>
      <c r="F58" s="164">
        <v>0</v>
      </c>
      <c r="G58" s="164">
        <v>0</v>
      </c>
      <c r="H58" s="164">
        <v>0</v>
      </c>
      <c r="I58" s="129">
        <f t="shared" si="3"/>
        <v>0</v>
      </c>
      <c r="J58" s="291" t="s">
        <v>183</v>
      </c>
    </row>
    <row r="59" spans="1:10" ht="63" x14ac:dyDescent="0.25">
      <c r="A59" s="274"/>
      <c r="B59" s="282"/>
      <c r="C59" s="278"/>
      <c r="D59" s="163" t="s">
        <v>107</v>
      </c>
      <c r="E59" s="163"/>
      <c r="F59" s="164">
        <v>98</v>
      </c>
      <c r="G59" s="164">
        <v>73</v>
      </c>
      <c r="H59" s="164">
        <v>98</v>
      </c>
      <c r="I59" s="129">
        <f t="shared" si="3"/>
        <v>-25</v>
      </c>
      <c r="J59" s="318"/>
    </row>
    <row r="60" spans="1:10" ht="60" customHeight="1" x14ac:dyDescent="0.25">
      <c r="A60" s="274"/>
      <c r="B60" s="282"/>
      <c r="C60" s="278"/>
      <c r="D60" s="163" t="s">
        <v>108</v>
      </c>
      <c r="E60" s="163"/>
      <c r="F60" s="164">
        <v>0</v>
      </c>
      <c r="G60" s="164">
        <v>2</v>
      </c>
      <c r="H60" s="164">
        <v>2</v>
      </c>
      <c r="I60" s="129">
        <f t="shared" si="3"/>
        <v>2</v>
      </c>
      <c r="J60" s="193" t="s">
        <v>175</v>
      </c>
    </row>
    <row r="61" spans="1:10" ht="54" customHeight="1" x14ac:dyDescent="0.25">
      <c r="A61" s="274"/>
      <c r="B61" s="282"/>
      <c r="C61" s="278"/>
      <c r="D61" s="165" t="s">
        <v>109</v>
      </c>
      <c r="E61" s="165"/>
      <c r="F61" s="166">
        <v>1458</v>
      </c>
      <c r="G61" s="199">
        <v>993</v>
      </c>
      <c r="H61" s="166">
        <v>1458</v>
      </c>
      <c r="I61" s="129">
        <f t="shared" si="3"/>
        <v>-465</v>
      </c>
      <c r="J61" s="291" t="s">
        <v>176</v>
      </c>
    </row>
    <row r="62" spans="1:10" ht="47.25" x14ac:dyDescent="0.25">
      <c r="A62" s="274"/>
      <c r="B62" s="282"/>
      <c r="C62" s="284"/>
      <c r="D62" s="163" t="s">
        <v>110</v>
      </c>
      <c r="E62" s="163"/>
      <c r="F62" s="167">
        <v>90</v>
      </c>
      <c r="G62" s="200">
        <v>54</v>
      </c>
      <c r="H62" s="167">
        <v>90</v>
      </c>
      <c r="I62" s="129">
        <f t="shared" si="3"/>
        <v>-36</v>
      </c>
      <c r="J62" s="318"/>
    </row>
    <row r="63" spans="1:10" ht="43.5" customHeight="1" x14ac:dyDescent="0.25">
      <c r="A63" s="311">
        <v>12</v>
      </c>
      <c r="B63" s="277" t="s">
        <v>26</v>
      </c>
      <c r="C63" s="277">
        <v>4</v>
      </c>
      <c r="D63" s="184"/>
      <c r="E63" s="184"/>
      <c r="F63" s="185"/>
      <c r="G63" s="185"/>
      <c r="H63" s="185"/>
      <c r="I63" s="186"/>
      <c r="J63" s="187"/>
    </row>
    <row r="64" spans="1:10" ht="48.75" hidden="1" customHeight="1" x14ac:dyDescent="0.25">
      <c r="A64" s="312"/>
      <c r="B64" s="278"/>
      <c r="C64" s="278"/>
      <c r="D64" s="184" t="s">
        <v>111</v>
      </c>
      <c r="E64" s="184"/>
      <c r="F64" s="185">
        <v>100</v>
      </c>
      <c r="G64" s="185">
        <v>100</v>
      </c>
      <c r="H64" s="185"/>
      <c r="I64" s="186">
        <f t="shared" si="3"/>
        <v>0</v>
      </c>
      <c r="J64" s="188" t="s">
        <v>177</v>
      </c>
    </row>
    <row r="65" spans="1:10" ht="65.25" hidden="1" customHeight="1" x14ac:dyDescent="0.25">
      <c r="A65" s="312"/>
      <c r="B65" s="278"/>
      <c r="C65" s="278"/>
      <c r="D65" s="184" t="s">
        <v>112</v>
      </c>
      <c r="E65" s="184"/>
      <c r="F65" s="185">
        <v>100</v>
      </c>
      <c r="G65" s="185">
        <v>100</v>
      </c>
      <c r="H65" s="185"/>
      <c r="I65" s="186">
        <f t="shared" si="3"/>
        <v>0</v>
      </c>
      <c r="J65" s="187" t="s">
        <v>177</v>
      </c>
    </row>
    <row r="66" spans="1:10" ht="65.25" hidden="1" customHeight="1" x14ac:dyDescent="0.25">
      <c r="A66" s="313"/>
      <c r="B66" s="284"/>
      <c r="C66" s="284"/>
      <c r="D66" s="184" t="s">
        <v>178</v>
      </c>
      <c r="E66" s="184"/>
      <c r="F66" s="185">
        <v>0</v>
      </c>
      <c r="G66" s="185">
        <v>0</v>
      </c>
      <c r="H66" s="185"/>
      <c r="I66" s="186">
        <f t="shared" si="3"/>
        <v>0</v>
      </c>
      <c r="J66" s="187" t="s">
        <v>177</v>
      </c>
    </row>
    <row r="67" spans="1:10" ht="63" x14ac:dyDescent="0.25">
      <c r="A67" s="273">
        <v>13</v>
      </c>
      <c r="B67" s="281" t="s">
        <v>27</v>
      </c>
      <c r="C67" s="277">
        <v>6</v>
      </c>
      <c r="D67" s="133" t="s">
        <v>65</v>
      </c>
      <c r="E67" s="133"/>
      <c r="F67" s="151">
        <v>4000</v>
      </c>
      <c r="G67" s="129">
        <v>0</v>
      </c>
      <c r="H67" s="192">
        <v>4000</v>
      </c>
      <c r="I67" s="129">
        <f>G67-F67</f>
        <v>-4000</v>
      </c>
      <c r="J67" s="291" t="s">
        <v>78</v>
      </c>
    </row>
    <row r="68" spans="1:10" ht="44.25" customHeight="1" x14ac:dyDescent="0.25">
      <c r="A68" s="274"/>
      <c r="B68" s="282"/>
      <c r="C68" s="307"/>
      <c r="D68" s="133" t="s">
        <v>66</v>
      </c>
      <c r="E68" s="133"/>
      <c r="F68" s="151">
        <v>100</v>
      </c>
      <c r="G68" s="129">
        <v>0</v>
      </c>
      <c r="H68" s="192">
        <v>100</v>
      </c>
      <c r="I68" s="129">
        <f t="shared" ref="I68:I74" si="4">G68-F68</f>
        <v>-100</v>
      </c>
      <c r="J68" s="317"/>
    </row>
    <row r="69" spans="1:10" ht="63" x14ac:dyDescent="0.25">
      <c r="A69" s="274"/>
      <c r="B69" s="282"/>
      <c r="C69" s="307"/>
      <c r="D69" s="133" t="s">
        <v>67</v>
      </c>
      <c r="E69" s="133"/>
      <c r="F69" s="151">
        <v>199</v>
      </c>
      <c r="G69" s="129">
        <v>0</v>
      </c>
      <c r="H69" s="192">
        <v>199</v>
      </c>
      <c r="I69" s="129">
        <f t="shared" si="4"/>
        <v>-199</v>
      </c>
      <c r="J69" s="317"/>
    </row>
    <row r="70" spans="1:10" s="68" customFormat="1" ht="47.25" x14ac:dyDescent="0.25">
      <c r="A70" s="274"/>
      <c r="B70" s="282"/>
      <c r="C70" s="307"/>
      <c r="D70" s="133" t="s">
        <v>68</v>
      </c>
      <c r="E70" s="133"/>
      <c r="F70" s="151">
        <v>72</v>
      </c>
      <c r="G70" s="129">
        <v>0</v>
      </c>
      <c r="H70" s="192">
        <v>72</v>
      </c>
      <c r="I70" s="129">
        <f t="shared" si="4"/>
        <v>-72</v>
      </c>
      <c r="J70" s="317"/>
    </row>
    <row r="71" spans="1:10" s="68" customFormat="1" ht="39" customHeight="1" x14ac:dyDescent="0.25">
      <c r="A71" s="274"/>
      <c r="B71" s="282"/>
      <c r="C71" s="307"/>
      <c r="D71" s="133" t="s">
        <v>69</v>
      </c>
      <c r="E71" s="133"/>
      <c r="F71" s="151">
        <v>15.6</v>
      </c>
      <c r="G71" s="129">
        <v>12</v>
      </c>
      <c r="H71" s="192">
        <v>15.6</v>
      </c>
      <c r="I71" s="129">
        <f>G71-F71</f>
        <v>-3.5999999999999996</v>
      </c>
      <c r="J71" s="107" t="s">
        <v>181</v>
      </c>
    </row>
    <row r="72" spans="1:10" s="68" customFormat="1" ht="66.75" hidden="1" customHeight="1" x14ac:dyDescent="0.25">
      <c r="A72" s="274"/>
      <c r="B72" s="282"/>
      <c r="C72" s="307"/>
      <c r="D72" s="189" t="s">
        <v>132</v>
      </c>
      <c r="E72" s="189"/>
      <c r="F72" s="186">
        <f>-I72</f>
        <v>0</v>
      </c>
      <c r="G72" s="186">
        <v>5</v>
      </c>
      <c r="H72" s="186"/>
      <c r="I72" s="186"/>
      <c r="J72" s="190"/>
    </row>
    <row r="73" spans="1:10" ht="90" x14ac:dyDescent="0.25">
      <c r="A73" s="273">
        <v>14</v>
      </c>
      <c r="B73" s="281" t="s">
        <v>48</v>
      </c>
      <c r="C73" s="306">
        <v>2</v>
      </c>
      <c r="D73" s="168" t="s">
        <v>113</v>
      </c>
      <c r="E73" s="169"/>
      <c r="F73" s="130">
        <v>187.74</v>
      </c>
      <c r="G73" s="131">
        <v>0</v>
      </c>
      <c r="H73" s="130">
        <v>187.74</v>
      </c>
      <c r="I73" s="129">
        <f t="shared" si="4"/>
        <v>-187.74</v>
      </c>
      <c r="J73" s="291" t="s">
        <v>78</v>
      </c>
    </row>
    <row r="74" spans="1:10" ht="45" x14ac:dyDescent="0.25">
      <c r="A74" s="274"/>
      <c r="B74" s="282"/>
      <c r="C74" s="303"/>
      <c r="D74" s="168" t="s">
        <v>114</v>
      </c>
      <c r="E74" s="169"/>
      <c r="F74" s="130">
        <v>4.3</v>
      </c>
      <c r="G74" s="132">
        <v>0</v>
      </c>
      <c r="H74" s="130">
        <v>4.3</v>
      </c>
      <c r="I74" s="129">
        <f t="shared" si="4"/>
        <v>-4.3</v>
      </c>
      <c r="J74" s="292"/>
    </row>
    <row r="75" spans="1:10" ht="102" customHeight="1" x14ac:dyDescent="0.25">
      <c r="A75" s="279">
        <v>15</v>
      </c>
      <c r="B75" s="277" t="s">
        <v>29</v>
      </c>
      <c r="C75" s="277">
        <v>2</v>
      </c>
      <c r="D75" s="153" t="s">
        <v>63</v>
      </c>
      <c r="E75" s="153"/>
      <c r="F75" s="129">
        <v>96.7</v>
      </c>
      <c r="G75" s="129">
        <v>0</v>
      </c>
      <c r="H75" s="129">
        <v>96.7</v>
      </c>
      <c r="I75" s="129">
        <f>G75-F75</f>
        <v>-96.7</v>
      </c>
      <c r="J75" s="304" t="s">
        <v>79</v>
      </c>
    </row>
    <row r="76" spans="1:10" ht="108.75" customHeight="1" x14ac:dyDescent="0.25">
      <c r="A76" s="276"/>
      <c r="B76" s="303"/>
      <c r="C76" s="284"/>
      <c r="D76" s="153" t="s">
        <v>64</v>
      </c>
      <c r="E76" s="153"/>
      <c r="F76" s="129">
        <v>1.397</v>
      </c>
      <c r="G76" s="129">
        <v>0</v>
      </c>
      <c r="H76" s="129">
        <v>1.397</v>
      </c>
      <c r="I76" s="129">
        <f>G76-F76</f>
        <v>-1.397</v>
      </c>
      <c r="J76" s="305"/>
    </row>
    <row r="77" spans="1:10" x14ac:dyDescent="0.25">
      <c r="A77" s="273">
        <v>16</v>
      </c>
      <c r="B77" s="281" t="s">
        <v>31</v>
      </c>
      <c r="C77" s="306">
        <v>2</v>
      </c>
      <c r="D77" s="308"/>
      <c r="E77" s="277"/>
      <c r="F77" s="277"/>
      <c r="G77" s="311"/>
      <c r="H77" s="277"/>
      <c r="I77" s="311"/>
      <c r="J77" s="314"/>
    </row>
    <row r="78" spans="1:10" x14ac:dyDescent="0.25">
      <c r="A78" s="274"/>
      <c r="B78" s="282"/>
      <c r="C78" s="307"/>
      <c r="D78" s="309"/>
      <c r="E78" s="278"/>
      <c r="F78" s="278"/>
      <c r="G78" s="312"/>
      <c r="H78" s="278"/>
      <c r="I78" s="312"/>
      <c r="J78" s="315"/>
    </row>
    <row r="79" spans="1:10" x14ac:dyDescent="0.25">
      <c r="A79" s="274"/>
      <c r="B79" s="282"/>
      <c r="C79" s="307"/>
      <c r="D79" s="309"/>
      <c r="E79" s="278"/>
      <c r="F79" s="278"/>
      <c r="G79" s="312"/>
      <c r="H79" s="278"/>
      <c r="I79" s="312"/>
      <c r="J79" s="315"/>
    </row>
    <row r="80" spans="1:10" ht="25.5" customHeight="1" x14ac:dyDescent="0.25">
      <c r="A80" s="274"/>
      <c r="B80" s="282"/>
      <c r="C80" s="307"/>
      <c r="D80" s="310"/>
      <c r="E80" s="284"/>
      <c r="F80" s="284"/>
      <c r="G80" s="313"/>
      <c r="H80" s="284"/>
      <c r="I80" s="313"/>
      <c r="J80" s="316"/>
    </row>
    <row r="81" spans="1:10" ht="36" hidden="1" customHeight="1" x14ac:dyDescent="0.25">
      <c r="A81" s="274"/>
      <c r="B81" s="282"/>
      <c r="C81" s="307"/>
      <c r="D81" s="308" t="s">
        <v>169</v>
      </c>
      <c r="E81" s="277" t="s">
        <v>147</v>
      </c>
      <c r="F81" s="277">
        <v>93</v>
      </c>
      <c r="G81" s="311"/>
      <c r="H81" s="277"/>
      <c r="I81" s="311"/>
      <c r="J81" s="293"/>
    </row>
    <row r="82" spans="1:10" ht="46.5" hidden="1" customHeight="1" x14ac:dyDescent="0.25">
      <c r="A82" s="274"/>
      <c r="B82" s="282"/>
      <c r="C82" s="307"/>
      <c r="D82" s="309"/>
      <c r="E82" s="278"/>
      <c r="F82" s="278"/>
      <c r="G82" s="312"/>
      <c r="H82" s="278"/>
      <c r="I82" s="312"/>
      <c r="J82" s="294"/>
    </row>
    <row r="83" spans="1:10" ht="94.5" hidden="1" customHeight="1" x14ac:dyDescent="0.25">
      <c r="A83" s="296"/>
      <c r="B83" s="282"/>
      <c r="C83" s="303"/>
      <c r="D83" s="310"/>
      <c r="E83" s="284"/>
      <c r="F83" s="284"/>
      <c r="G83" s="313"/>
      <c r="H83" s="284"/>
      <c r="I83" s="313"/>
      <c r="J83" s="295"/>
    </row>
    <row r="84" spans="1:10" x14ac:dyDescent="0.25">
      <c r="A84" s="273">
        <v>17</v>
      </c>
      <c r="B84" s="281" t="s">
        <v>33</v>
      </c>
      <c r="C84" s="277">
        <v>2</v>
      </c>
      <c r="D84" s="297"/>
      <c r="E84" s="300"/>
      <c r="F84" s="300"/>
      <c r="G84" s="285"/>
      <c r="H84" s="285"/>
      <c r="I84" s="285"/>
      <c r="J84" s="288"/>
    </row>
    <row r="85" spans="1:10" x14ac:dyDescent="0.25">
      <c r="A85" s="274"/>
      <c r="B85" s="282"/>
      <c r="C85" s="278"/>
      <c r="D85" s="298"/>
      <c r="E85" s="301"/>
      <c r="F85" s="301"/>
      <c r="G85" s="286"/>
      <c r="H85" s="286"/>
      <c r="I85" s="286"/>
      <c r="J85" s="289"/>
    </row>
    <row r="86" spans="1:10" x14ac:dyDescent="0.25">
      <c r="A86" s="274"/>
      <c r="B86" s="282"/>
      <c r="C86" s="278"/>
      <c r="D86" s="298"/>
      <c r="E86" s="301"/>
      <c r="F86" s="301"/>
      <c r="G86" s="286"/>
      <c r="H86" s="286"/>
      <c r="I86" s="286"/>
      <c r="J86" s="289"/>
    </row>
    <row r="87" spans="1:10" x14ac:dyDescent="0.25">
      <c r="A87" s="274"/>
      <c r="B87" s="282"/>
      <c r="C87" s="278"/>
      <c r="D87" s="299"/>
      <c r="E87" s="302"/>
      <c r="F87" s="302"/>
      <c r="G87" s="287"/>
      <c r="H87" s="287"/>
      <c r="I87" s="287"/>
      <c r="J87" s="290"/>
    </row>
    <row r="88" spans="1:10" hidden="1" x14ac:dyDescent="0.25">
      <c r="A88" s="274"/>
      <c r="B88" s="282"/>
      <c r="C88" s="278"/>
      <c r="D88" s="297"/>
      <c r="E88" s="300"/>
      <c r="F88" s="300"/>
      <c r="G88" s="285"/>
      <c r="H88" s="285"/>
      <c r="I88" s="285"/>
      <c r="J88" s="288"/>
    </row>
    <row r="89" spans="1:10" hidden="1" x14ac:dyDescent="0.25">
      <c r="A89" s="274"/>
      <c r="B89" s="282"/>
      <c r="C89" s="278"/>
      <c r="D89" s="298"/>
      <c r="E89" s="301"/>
      <c r="F89" s="301"/>
      <c r="G89" s="286"/>
      <c r="H89" s="286"/>
      <c r="I89" s="286"/>
      <c r="J89" s="289"/>
    </row>
    <row r="90" spans="1:10" hidden="1" x14ac:dyDescent="0.25">
      <c r="A90" s="296"/>
      <c r="B90" s="282"/>
      <c r="C90" s="284"/>
      <c r="D90" s="299"/>
      <c r="E90" s="302"/>
      <c r="F90" s="302"/>
      <c r="G90" s="287"/>
      <c r="H90" s="287"/>
      <c r="I90" s="287"/>
      <c r="J90" s="290"/>
    </row>
    <row r="91" spans="1:10" ht="47.25" x14ac:dyDescent="0.25">
      <c r="A91" s="273">
        <v>18</v>
      </c>
      <c r="B91" s="281" t="s">
        <v>34</v>
      </c>
      <c r="C91" s="277">
        <v>2</v>
      </c>
      <c r="D91" s="193" t="s">
        <v>115</v>
      </c>
      <c r="E91" s="129" t="s">
        <v>168</v>
      </c>
      <c r="F91" s="170">
        <v>0.09</v>
      </c>
      <c r="G91" s="129">
        <v>0</v>
      </c>
      <c r="H91" s="129">
        <v>0.09</v>
      </c>
      <c r="I91" s="151">
        <f t="shared" ref="I91:I92" si="5">G91-F91</f>
        <v>-0.09</v>
      </c>
      <c r="J91" s="291" t="s">
        <v>79</v>
      </c>
    </row>
    <row r="92" spans="1:10" ht="31.5" x14ac:dyDescent="0.25">
      <c r="A92" s="274"/>
      <c r="B92" s="282"/>
      <c r="C92" s="284"/>
      <c r="D92" s="193" t="s">
        <v>167</v>
      </c>
      <c r="E92" s="129" t="s">
        <v>147</v>
      </c>
      <c r="F92" s="129">
        <v>0.05</v>
      </c>
      <c r="G92" s="129">
        <v>0</v>
      </c>
      <c r="H92" s="129">
        <v>0.05</v>
      </c>
      <c r="I92" s="151">
        <f t="shared" si="5"/>
        <v>-0.05</v>
      </c>
      <c r="J92" s="292"/>
    </row>
    <row r="93" spans="1:10" ht="75.75" customHeight="1" x14ac:dyDescent="0.25">
      <c r="A93" s="154">
        <v>20</v>
      </c>
      <c r="B93" s="192" t="s">
        <v>37</v>
      </c>
      <c r="C93" s="148">
        <v>1</v>
      </c>
      <c r="D93" s="196"/>
      <c r="E93" s="197"/>
      <c r="F93" s="197"/>
      <c r="G93" s="197"/>
      <c r="H93" s="197"/>
      <c r="I93" s="197"/>
      <c r="J93" s="198"/>
    </row>
    <row r="94" spans="1:10" ht="58.5" customHeight="1" x14ac:dyDescent="0.25">
      <c r="A94" s="273">
        <v>21</v>
      </c>
      <c r="B94" s="281" t="s">
        <v>38</v>
      </c>
      <c r="C94" s="277">
        <v>4</v>
      </c>
      <c r="D94" s="171" t="s">
        <v>93</v>
      </c>
      <c r="E94" s="129" t="s">
        <v>147</v>
      </c>
      <c r="F94" s="172">
        <v>82</v>
      </c>
      <c r="G94" s="173">
        <v>0</v>
      </c>
      <c r="H94" s="173">
        <v>82</v>
      </c>
      <c r="I94" s="151">
        <f t="shared" ref="I94:I99" si="6">G94-F94</f>
        <v>-82</v>
      </c>
      <c r="J94" s="174" t="s">
        <v>78</v>
      </c>
    </row>
    <row r="95" spans="1:10" ht="73.5" customHeight="1" x14ac:dyDescent="0.25">
      <c r="A95" s="274"/>
      <c r="B95" s="282"/>
      <c r="C95" s="283"/>
      <c r="D95" s="171" t="s">
        <v>94</v>
      </c>
      <c r="E95" s="175" t="s">
        <v>168</v>
      </c>
      <c r="F95" s="172">
        <v>3200</v>
      </c>
      <c r="G95" s="172">
        <v>3269</v>
      </c>
      <c r="H95" s="172">
        <v>3300</v>
      </c>
      <c r="I95" s="151">
        <f t="shared" si="6"/>
        <v>69</v>
      </c>
      <c r="J95" s="176" t="s">
        <v>182</v>
      </c>
    </row>
    <row r="96" spans="1:10" ht="73.5" customHeight="1" x14ac:dyDescent="0.25">
      <c r="A96" s="274"/>
      <c r="B96" s="282"/>
      <c r="C96" s="283"/>
      <c r="D96" s="171" t="s">
        <v>95</v>
      </c>
      <c r="E96" s="177" t="s">
        <v>168</v>
      </c>
      <c r="F96" s="172">
        <v>7000</v>
      </c>
      <c r="G96" s="172">
        <v>9452</v>
      </c>
      <c r="H96" s="172">
        <v>9500</v>
      </c>
      <c r="I96" s="151">
        <f>G96-F96</f>
        <v>2452</v>
      </c>
      <c r="J96" s="176" t="s">
        <v>182</v>
      </c>
    </row>
    <row r="97" spans="1:11" ht="59.25" customHeight="1" x14ac:dyDescent="0.25">
      <c r="A97" s="274"/>
      <c r="B97" s="282"/>
      <c r="C97" s="283"/>
      <c r="D97" s="153" t="s">
        <v>129</v>
      </c>
      <c r="E97" s="177" t="s">
        <v>168</v>
      </c>
      <c r="F97" s="129">
        <v>1000</v>
      </c>
      <c r="G97" s="129">
        <v>1204</v>
      </c>
      <c r="H97" s="129">
        <v>1250</v>
      </c>
      <c r="I97" s="151">
        <f>G97-F97</f>
        <v>204</v>
      </c>
      <c r="J97" s="176" t="s">
        <v>182</v>
      </c>
    </row>
    <row r="98" spans="1:11" ht="94.5" x14ac:dyDescent="0.25">
      <c r="A98" s="273">
        <v>23</v>
      </c>
      <c r="B98" s="275" t="s">
        <v>40</v>
      </c>
      <c r="C98" s="277">
        <v>3</v>
      </c>
      <c r="D98" s="193" t="s">
        <v>103</v>
      </c>
      <c r="E98" s="129" t="s">
        <v>147</v>
      </c>
      <c r="F98" s="129">
        <v>100</v>
      </c>
      <c r="G98" s="129">
        <v>96</v>
      </c>
      <c r="H98" s="129">
        <v>100</v>
      </c>
      <c r="I98" s="129">
        <f t="shared" si="6"/>
        <v>-4</v>
      </c>
      <c r="J98" s="107" t="s">
        <v>174</v>
      </c>
    </row>
    <row r="99" spans="1:11" ht="63" x14ac:dyDescent="0.25">
      <c r="A99" s="274"/>
      <c r="B99" s="276"/>
      <c r="C99" s="278"/>
      <c r="D99" s="193" t="s">
        <v>104</v>
      </c>
      <c r="E99" s="129" t="s">
        <v>147</v>
      </c>
      <c r="F99" s="129">
        <v>100</v>
      </c>
      <c r="G99" s="129">
        <v>96</v>
      </c>
      <c r="H99" s="129">
        <v>100</v>
      </c>
      <c r="I99" s="129">
        <f t="shared" si="6"/>
        <v>-4</v>
      </c>
      <c r="J99" s="107" t="s">
        <v>174</v>
      </c>
    </row>
    <row r="100" spans="1:11" ht="47.25" hidden="1" x14ac:dyDescent="0.25">
      <c r="A100" s="274"/>
      <c r="B100" s="276"/>
      <c r="C100" s="284"/>
      <c r="D100" s="136" t="s">
        <v>105</v>
      </c>
      <c r="E100" s="136" t="s">
        <v>147</v>
      </c>
      <c r="F100" s="136">
        <v>100</v>
      </c>
      <c r="G100" s="136">
        <v>100</v>
      </c>
      <c r="H100" s="136">
        <v>100</v>
      </c>
      <c r="I100" s="136">
        <f>G100-F100</f>
        <v>0</v>
      </c>
      <c r="J100" s="195" t="s">
        <v>170</v>
      </c>
      <c r="K100" s="141"/>
    </row>
    <row r="101" spans="1:11" ht="57" customHeight="1" x14ac:dyDescent="0.25">
      <c r="A101" s="273">
        <v>24</v>
      </c>
      <c r="B101" s="275" t="s">
        <v>41</v>
      </c>
      <c r="C101" s="277">
        <v>2</v>
      </c>
      <c r="D101" s="153" t="s">
        <v>80</v>
      </c>
      <c r="E101" s="153" t="s">
        <v>161</v>
      </c>
      <c r="F101" s="151">
        <v>45</v>
      </c>
      <c r="G101" s="151">
        <v>38.200000000000003</v>
      </c>
      <c r="H101" s="151"/>
      <c r="I101" s="151">
        <f>G101-F101</f>
        <v>-6.7999999999999972</v>
      </c>
      <c r="J101" s="108" t="s">
        <v>171</v>
      </c>
    </row>
    <row r="102" spans="1:11" ht="55.5" customHeight="1" x14ac:dyDescent="0.25">
      <c r="A102" s="274"/>
      <c r="B102" s="276"/>
      <c r="C102" s="278"/>
      <c r="D102" s="153" t="s">
        <v>81</v>
      </c>
      <c r="E102" s="153" t="s">
        <v>161</v>
      </c>
      <c r="F102" s="151">
        <v>23</v>
      </c>
      <c r="G102" s="151">
        <v>19.100000000000001</v>
      </c>
      <c r="H102" s="151"/>
      <c r="I102" s="151">
        <f>G102-F102</f>
        <v>-3.8999999999999986</v>
      </c>
      <c r="J102" s="108" t="s">
        <v>172</v>
      </c>
    </row>
    <row r="103" spans="1:11" ht="53.25" customHeight="1" x14ac:dyDescent="0.25">
      <c r="A103" s="279">
        <v>25</v>
      </c>
      <c r="B103" s="275" t="s">
        <v>50</v>
      </c>
      <c r="C103" s="277">
        <v>2</v>
      </c>
      <c r="D103" s="133" t="s">
        <v>130</v>
      </c>
      <c r="E103" s="133"/>
      <c r="F103" s="151">
        <v>3.1E-2</v>
      </c>
      <c r="G103" s="129">
        <v>2.1271999999999999E-2</v>
      </c>
      <c r="H103" s="129"/>
      <c r="I103" s="129">
        <f>G103-F103</f>
        <v>-9.7280000000000005E-3</v>
      </c>
      <c r="J103" s="107" t="s">
        <v>174</v>
      </c>
    </row>
    <row r="104" spans="1:11" ht="47.25" x14ac:dyDescent="0.25">
      <c r="A104" s="279"/>
      <c r="B104" s="276"/>
      <c r="C104" s="280"/>
      <c r="D104" s="133" t="s">
        <v>131</v>
      </c>
      <c r="E104" s="133"/>
      <c r="F104" s="151">
        <v>3</v>
      </c>
      <c r="G104" s="129"/>
      <c r="H104" s="129"/>
      <c r="I104" s="129">
        <f>G104-F104</f>
        <v>-3</v>
      </c>
      <c r="J104" s="107" t="s">
        <v>174</v>
      </c>
    </row>
    <row r="105" spans="1:11" x14ac:dyDescent="0.25">
      <c r="A105" s="68"/>
      <c r="B105" s="68"/>
      <c r="C105" s="69"/>
      <c r="D105" s="68"/>
      <c r="E105" s="68"/>
    </row>
    <row r="106" spans="1:11" x14ac:dyDescent="0.25">
      <c r="A106" s="68"/>
      <c r="B106" s="68"/>
      <c r="C106" s="68"/>
      <c r="D106" s="68"/>
      <c r="E106" s="68"/>
    </row>
  </sheetData>
  <sheetProtection algorithmName="SHA-512" hashValue="Hlq0YvJEFFsgOlHm5j3l8LLWxLlcOzYgfaRUWOkKleH+ioPsMF0zy9RPgNXiMfWT7sWVOh3ttRmvEi60YfXTXQ==" saltValue="d3wBUBgp6rGJeS90r1GyBQ==" spinCount="100000" sheet="1" objects="1" scenarios="1"/>
  <mergeCells count="142">
    <mergeCell ref="C2:K2"/>
    <mergeCell ref="C3:K3"/>
    <mergeCell ref="A5:A6"/>
    <mergeCell ref="B5:B6"/>
    <mergeCell ref="C5:C6"/>
    <mergeCell ref="D5:D6"/>
    <mergeCell ref="E5:E6"/>
    <mergeCell ref="F5:F6"/>
    <mergeCell ref="G5:G6"/>
    <mergeCell ref="H5:H6"/>
    <mergeCell ref="A20:A26"/>
    <mergeCell ref="B20:B26"/>
    <mergeCell ref="C20:C26"/>
    <mergeCell ref="D20:D23"/>
    <mergeCell ref="E20:E21"/>
    <mergeCell ref="F20:F21"/>
    <mergeCell ref="I5:I6"/>
    <mergeCell ref="J5:J6"/>
    <mergeCell ref="A8:A15"/>
    <mergeCell ref="B8:B15"/>
    <mergeCell ref="C8:C15"/>
    <mergeCell ref="A16:A19"/>
    <mergeCell ref="B16:B19"/>
    <mergeCell ref="C16:C19"/>
    <mergeCell ref="G20:G21"/>
    <mergeCell ref="H20:H21"/>
    <mergeCell ref="I20:I21"/>
    <mergeCell ref="J20:J26"/>
    <mergeCell ref="D24:D26"/>
    <mergeCell ref="E24:E26"/>
    <mergeCell ref="F24:F26"/>
    <mergeCell ref="G24:G26"/>
    <mergeCell ref="H24:H26"/>
    <mergeCell ref="I24:I26"/>
    <mergeCell ref="A27:A30"/>
    <mergeCell ref="B27:B30"/>
    <mergeCell ref="C27:C30"/>
    <mergeCell ref="J27:J30"/>
    <mergeCell ref="A31:A37"/>
    <mergeCell ref="B31:B37"/>
    <mergeCell ref="C31:C37"/>
    <mergeCell ref="D31:D34"/>
    <mergeCell ref="E31:E34"/>
    <mergeCell ref="F31:F34"/>
    <mergeCell ref="G31:G34"/>
    <mergeCell ref="H31:H34"/>
    <mergeCell ref="I31:I34"/>
    <mergeCell ref="J31:J34"/>
    <mergeCell ref="D35:D37"/>
    <mergeCell ref="E35:E37"/>
    <mergeCell ref="F35:F37"/>
    <mergeCell ref="G35:G37"/>
    <mergeCell ref="H35:H37"/>
    <mergeCell ref="I35:I37"/>
    <mergeCell ref="G40:G46"/>
    <mergeCell ref="H40:H46"/>
    <mergeCell ref="I40:I46"/>
    <mergeCell ref="J40:J48"/>
    <mergeCell ref="A49:A57"/>
    <mergeCell ref="B49:B57"/>
    <mergeCell ref="C49:C57"/>
    <mergeCell ref="J49:J57"/>
    <mergeCell ref="J35:J37"/>
    <mergeCell ref="A38:A39"/>
    <mergeCell ref="B38:B39"/>
    <mergeCell ref="C38:C39"/>
    <mergeCell ref="A40:A48"/>
    <mergeCell ref="B40:B48"/>
    <mergeCell ref="C40:C48"/>
    <mergeCell ref="D40:D46"/>
    <mergeCell ref="E40:E46"/>
    <mergeCell ref="F40:F46"/>
    <mergeCell ref="A67:A72"/>
    <mergeCell ref="B67:B72"/>
    <mergeCell ref="C67:C72"/>
    <mergeCell ref="J67:J70"/>
    <mergeCell ref="A73:A74"/>
    <mergeCell ref="B73:B74"/>
    <mergeCell ref="C73:C74"/>
    <mergeCell ref="J73:J74"/>
    <mergeCell ref="A58:A62"/>
    <mergeCell ref="B58:B62"/>
    <mergeCell ref="C58:C62"/>
    <mergeCell ref="J58:J59"/>
    <mergeCell ref="J61:J62"/>
    <mergeCell ref="A63:A66"/>
    <mergeCell ref="B63:B66"/>
    <mergeCell ref="C63:C66"/>
    <mergeCell ref="A75:A76"/>
    <mergeCell ref="B75:B76"/>
    <mergeCell ref="C75:C76"/>
    <mergeCell ref="J75:J76"/>
    <mergeCell ref="A77:A83"/>
    <mergeCell ref="B77:B83"/>
    <mergeCell ref="C77:C83"/>
    <mergeCell ref="D77:D80"/>
    <mergeCell ref="E77:E80"/>
    <mergeCell ref="F77:F80"/>
    <mergeCell ref="G77:G80"/>
    <mergeCell ref="H77:H80"/>
    <mergeCell ref="I77:I80"/>
    <mergeCell ref="J77:J80"/>
    <mergeCell ref="D81:D83"/>
    <mergeCell ref="E81:E83"/>
    <mergeCell ref="F81:F83"/>
    <mergeCell ref="G81:G83"/>
    <mergeCell ref="H81:H83"/>
    <mergeCell ref="I81:I83"/>
    <mergeCell ref="I88:I90"/>
    <mergeCell ref="J88:J90"/>
    <mergeCell ref="A91:A92"/>
    <mergeCell ref="B91:B92"/>
    <mergeCell ref="C91:C92"/>
    <mergeCell ref="J91:J92"/>
    <mergeCell ref="J81:J83"/>
    <mergeCell ref="A84:A90"/>
    <mergeCell ref="B84:B90"/>
    <mergeCell ref="C84:C90"/>
    <mergeCell ref="D84:D87"/>
    <mergeCell ref="F84:F87"/>
    <mergeCell ref="G84:G87"/>
    <mergeCell ref="I84:I87"/>
    <mergeCell ref="J84:J87"/>
    <mergeCell ref="D88:D90"/>
    <mergeCell ref="E84:E87"/>
    <mergeCell ref="H84:H87"/>
    <mergeCell ref="E88:E90"/>
    <mergeCell ref="H88:H90"/>
    <mergeCell ref="F88:F90"/>
    <mergeCell ref="G88:G90"/>
    <mergeCell ref="A101:A102"/>
    <mergeCell ref="B101:B102"/>
    <mergeCell ref="C101:C102"/>
    <mergeCell ref="A103:A104"/>
    <mergeCell ref="B103:B104"/>
    <mergeCell ref="C103:C104"/>
    <mergeCell ref="A94:A97"/>
    <mergeCell ref="B94:B97"/>
    <mergeCell ref="C94:C97"/>
    <mergeCell ref="A98:A100"/>
    <mergeCell ref="B98:B100"/>
    <mergeCell ref="C98:C100"/>
  </mergeCells>
  <pageMargins left="0.7" right="0.7" top="0.75" bottom="0.75" header="0.3" footer="0.3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(на 30.09.2025)</vt:lpstr>
      <vt:lpstr>Показатели</vt:lpstr>
      <vt:lpstr>'СВОД (на 30.09.2025)'!Заголовки_для_печати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2025-11-19T08:26:39Z</dcterms:modified>
</cp:coreProperties>
</file>