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151753E-F8DC-4B71-86FA-DD40FDD9D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Д (на 30.06.2026)" sheetId="2" r:id="rId1"/>
    <sheet name="Показатели (на 30.06.2026)" sheetId="3" r:id="rId2"/>
  </sheets>
  <externalReferences>
    <externalReference r:id="rId3"/>
  </externalReferences>
  <definedNames>
    <definedName name="_xlnm._FilterDatabase" localSheetId="0" hidden="1">'СВОД (на 30.06.2026)'!$A$6:$N$138</definedName>
    <definedName name="_xlnm.Print_Titles" localSheetId="0">'СВОД (на 30.06.2026)'!$4:$6</definedName>
    <definedName name="_xlnm.Print_Area" localSheetId="1">'Показатели (на 30.06.2026)'!$A$1:$J$86</definedName>
    <definedName name="_xlnm.Print_Area" localSheetId="0">'СВОД (на 30.06.2026)'!$A$1:$N$138</definedName>
    <definedName name="ЦветЯчеки">'[1]по уч-ям'!$AB$50='[1]по уч-ям'!$AB$50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9" i="2" l="1"/>
  <c r="M10" i="2"/>
  <c r="M8" i="2"/>
  <c r="L9" i="2"/>
  <c r="L10" i="2"/>
  <c r="L11" i="2"/>
  <c r="L8" i="2"/>
  <c r="K9" i="2"/>
  <c r="K10" i="2"/>
  <c r="K8" i="2"/>
  <c r="J9" i="2"/>
  <c r="J10" i="2"/>
  <c r="J11" i="2"/>
  <c r="J8" i="2"/>
  <c r="K15" i="2"/>
  <c r="K16" i="2"/>
  <c r="K17" i="2"/>
  <c r="K18" i="2"/>
  <c r="K20" i="2"/>
  <c r="K21" i="2"/>
  <c r="K22" i="2"/>
  <c r="K23" i="2"/>
  <c r="K24" i="2"/>
  <c r="K26" i="2"/>
  <c r="K27" i="2"/>
  <c r="K28" i="2"/>
  <c r="K29" i="2"/>
  <c r="K30" i="2"/>
  <c r="K32" i="2"/>
  <c r="K33" i="2"/>
  <c r="K34" i="2"/>
  <c r="K35" i="2"/>
  <c r="K36" i="2"/>
  <c r="K38" i="2"/>
  <c r="K39" i="2"/>
  <c r="K40" i="2"/>
  <c r="K41" i="2"/>
  <c r="K42" i="2"/>
  <c r="K44" i="2"/>
  <c r="K45" i="2"/>
  <c r="K46" i="2"/>
  <c r="K47" i="2"/>
  <c r="K48" i="2"/>
  <c r="K50" i="2"/>
  <c r="K51" i="2"/>
  <c r="K52" i="2"/>
  <c r="K53" i="2"/>
  <c r="K54" i="2"/>
  <c r="K56" i="2"/>
  <c r="K57" i="2"/>
  <c r="K58" i="2"/>
  <c r="K59" i="2"/>
  <c r="K60" i="2"/>
  <c r="K62" i="2"/>
  <c r="K63" i="2"/>
  <c r="K64" i="2"/>
  <c r="K65" i="2"/>
  <c r="K66" i="2"/>
  <c r="K68" i="2"/>
  <c r="K69" i="2"/>
  <c r="K70" i="2"/>
  <c r="K71" i="2"/>
  <c r="K72" i="2"/>
  <c r="K74" i="2"/>
  <c r="K75" i="2"/>
  <c r="K76" i="2"/>
  <c r="K77" i="2"/>
  <c r="K78" i="2"/>
  <c r="K80" i="2"/>
  <c r="K81" i="2"/>
  <c r="K82" i="2"/>
  <c r="K83" i="2"/>
  <c r="K84" i="2"/>
  <c r="K86" i="2"/>
  <c r="K87" i="2"/>
  <c r="K88" i="2"/>
  <c r="K89" i="2"/>
  <c r="K90" i="2"/>
  <c r="K92" i="2"/>
  <c r="K93" i="2"/>
  <c r="K94" i="2"/>
  <c r="K95" i="2"/>
  <c r="K96" i="2"/>
  <c r="K98" i="2"/>
  <c r="K99" i="2"/>
  <c r="K100" i="2"/>
  <c r="K101" i="2"/>
  <c r="K102" i="2"/>
  <c r="K104" i="2"/>
  <c r="K105" i="2"/>
  <c r="K106" i="2"/>
  <c r="K107" i="2"/>
  <c r="K108" i="2"/>
  <c r="K110" i="2"/>
  <c r="K111" i="2"/>
  <c r="K112" i="2"/>
  <c r="K113" i="2"/>
  <c r="K114" i="2"/>
  <c r="K116" i="2"/>
  <c r="K117" i="2"/>
  <c r="K118" i="2"/>
  <c r="K119" i="2"/>
  <c r="K120" i="2"/>
  <c r="K122" i="2"/>
  <c r="K123" i="2"/>
  <c r="K124" i="2"/>
  <c r="K125" i="2"/>
  <c r="K126" i="2"/>
  <c r="K128" i="2"/>
  <c r="K129" i="2"/>
  <c r="K130" i="2"/>
  <c r="K131" i="2"/>
  <c r="K132" i="2"/>
  <c r="K134" i="2"/>
  <c r="K135" i="2"/>
  <c r="K136" i="2"/>
  <c r="K137" i="2"/>
  <c r="K138" i="2"/>
  <c r="K14" i="2"/>
  <c r="M14" i="2"/>
  <c r="M15" i="2"/>
  <c r="M16" i="2"/>
  <c r="M17" i="2"/>
  <c r="M18" i="2"/>
  <c r="M20" i="2"/>
  <c r="M21" i="2"/>
  <c r="M22" i="2"/>
  <c r="M23" i="2"/>
  <c r="M24" i="2"/>
  <c r="M26" i="2"/>
  <c r="M27" i="2"/>
  <c r="M28" i="2"/>
  <c r="M29" i="2"/>
  <c r="M30" i="2"/>
  <c r="M32" i="2"/>
  <c r="M33" i="2"/>
  <c r="M34" i="2"/>
  <c r="M35" i="2"/>
  <c r="M36" i="2"/>
  <c r="M38" i="2"/>
  <c r="M39" i="2"/>
  <c r="M40" i="2"/>
  <c r="M41" i="2"/>
  <c r="M42" i="2"/>
  <c r="M44" i="2"/>
  <c r="M45" i="2"/>
  <c r="M46" i="2"/>
  <c r="M47" i="2"/>
  <c r="M48" i="2"/>
  <c r="M50" i="2"/>
  <c r="M51" i="2"/>
  <c r="M52" i="2"/>
  <c r="M53" i="2"/>
  <c r="M54" i="2"/>
  <c r="M56" i="2"/>
  <c r="M57" i="2"/>
  <c r="M58" i="2"/>
  <c r="M59" i="2"/>
  <c r="M60" i="2"/>
  <c r="M62" i="2"/>
  <c r="M63" i="2"/>
  <c r="M64" i="2"/>
  <c r="M65" i="2"/>
  <c r="M66" i="2"/>
  <c r="M68" i="2"/>
  <c r="M69" i="2"/>
  <c r="M70" i="2"/>
  <c r="M71" i="2"/>
  <c r="M72" i="2"/>
  <c r="M74" i="2"/>
  <c r="M75" i="2"/>
  <c r="M76" i="2"/>
  <c r="M77" i="2"/>
  <c r="M78" i="2"/>
  <c r="M80" i="2"/>
  <c r="M81" i="2"/>
  <c r="M82" i="2"/>
  <c r="M83" i="2"/>
  <c r="M84" i="2"/>
  <c r="M86" i="2"/>
  <c r="M87" i="2"/>
  <c r="M88" i="2"/>
  <c r="M89" i="2"/>
  <c r="M90" i="2"/>
  <c r="M92" i="2"/>
  <c r="M93" i="2"/>
  <c r="M94" i="2"/>
  <c r="M95" i="2"/>
  <c r="M96" i="2"/>
  <c r="M98" i="2"/>
  <c r="M99" i="2"/>
  <c r="M100" i="2"/>
  <c r="M101" i="2"/>
  <c r="M102" i="2"/>
  <c r="M104" i="2"/>
  <c r="M105" i="2"/>
  <c r="M106" i="2"/>
  <c r="M107" i="2"/>
  <c r="M108" i="2"/>
  <c r="M110" i="2"/>
  <c r="M111" i="2"/>
  <c r="M112" i="2"/>
  <c r="M113" i="2"/>
  <c r="M114" i="2"/>
  <c r="M116" i="2"/>
  <c r="M117" i="2"/>
  <c r="M118" i="2"/>
  <c r="M119" i="2"/>
  <c r="M120" i="2"/>
  <c r="M122" i="2"/>
  <c r="M123" i="2"/>
  <c r="M124" i="2"/>
  <c r="M125" i="2"/>
  <c r="M126" i="2"/>
  <c r="M128" i="2"/>
  <c r="M129" i="2"/>
  <c r="M130" i="2"/>
  <c r="M131" i="2"/>
  <c r="M132" i="2"/>
  <c r="M134" i="2"/>
  <c r="M135" i="2"/>
  <c r="M136" i="2"/>
  <c r="M137" i="2"/>
  <c r="M138" i="2"/>
  <c r="L15" i="2"/>
  <c r="L16" i="2"/>
  <c r="L17" i="2"/>
  <c r="L18" i="2"/>
  <c r="L20" i="2"/>
  <c r="L21" i="2"/>
  <c r="L22" i="2"/>
  <c r="L23" i="2"/>
  <c r="L24" i="2"/>
  <c r="L26" i="2"/>
  <c r="L27" i="2"/>
  <c r="L28" i="2"/>
  <c r="L29" i="2"/>
  <c r="L30" i="2"/>
  <c r="L32" i="2"/>
  <c r="L33" i="2"/>
  <c r="L34" i="2"/>
  <c r="L35" i="2"/>
  <c r="L36" i="2"/>
  <c r="L38" i="2"/>
  <c r="L39" i="2"/>
  <c r="L40" i="2"/>
  <c r="L41" i="2"/>
  <c r="L42" i="2"/>
  <c r="L44" i="2"/>
  <c r="L45" i="2"/>
  <c r="L46" i="2"/>
  <c r="L47" i="2"/>
  <c r="L48" i="2"/>
  <c r="L50" i="2"/>
  <c r="L51" i="2"/>
  <c r="L52" i="2"/>
  <c r="L53" i="2"/>
  <c r="L54" i="2"/>
  <c r="L56" i="2"/>
  <c r="L57" i="2"/>
  <c r="L58" i="2"/>
  <c r="L59" i="2"/>
  <c r="L60" i="2"/>
  <c r="L62" i="2"/>
  <c r="L63" i="2"/>
  <c r="L64" i="2"/>
  <c r="L65" i="2"/>
  <c r="L66" i="2"/>
  <c r="L68" i="2"/>
  <c r="L69" i="2"/>
  <c r="L70" i="2"/>
  <c r="L71" i="2"/>
  <c r="L72" i="2"/>
  <c r="L74" i="2"/>
  <c r="L75" i="2"/>
  <c r="L76" i="2"/>
  <c r="L77" i="2"/>
  <c r="L78" i="2"/>
  <c r="L80" i="2"/>
  <c r="L81" i="2"/>
  <c r="L82" i="2"/>
  <c r="L83" i="2"/>
  <c r="L84" i="2"/>
  <c r="L86" i="2"/>
  <c r="L87" i="2"/>
  <c r="L88" i="2"/>
  <c r="L89" i="2"/>
  <c r="L90" i="2"/>
  <c r="L92" i="2"/>
  <c r="L93" i="2"/>
  <c r="L94" i="2"/>
  <c r="L95" i="2"/>
  <c r="L96" i="2"/>
  <c r="L98" i="2"/>
  <c r="L99" i="2"/>
  <c r="L100" i="2"/>
  <c r="L101" i="2"/>
  <c r="L102" i="2"/>
  <c r="L104" i="2"/>
  <c r="L105" i="2"/>
  <c r="L106" i="2"/>
  <c r="L107" i="2"/>
  <c r="L108" i="2"/>
  <c r="L110" i="2"/>
  <c r="L111" i="2"/>
  <c r="L112" i="2"/>
  <c r="L113" i="2"/>
  <c r="L114" i="2"/>
  <c r="L116" i="2"/>
  <c r="L117" i="2"/>
  <c r="L118" i="2"/>
  <c r="L119" i="2"/>
  <c r="L120" i="2"/>
  <c r="L122" i="2"/>
  <c r="L123" i="2"/>
  <c r="L124" i="2"/>
  <c r="L125" i="2"/>
  <c r="L126" i="2"/>
  <c r="L128" i="2"/>
  <c r="L129" i="2"/>
  <c r="L130" i="2"/>
  <c r="L131" i="2"/>
  <c r="L132" i="2"/>
  <c r="L134" i="2"/>
  <c r="L135" i="2"/>
  <c r="L136" i="2"/>
  <c r="L137" i="2"/>
  <c r="L138" i="2"/>
  <c r="J15" i="2"/>
  <c r="J16" i="2"/>
  <c r="J17" i="2"/>
  <c r="J18" i="2"/>
  <c r="J20" i="2"/>
  <c r="J21" i="2"/>
  <c r="J22" i="2"/>
  <c r="J23" i="2"/>
  <c r="J24" i="2"/>
  <c r="J26" i="2"/>
  <c r="J27" i="2"/>
  <c r="J28" i="2"/>
  <c r="J29" i="2"/>
  <c r="J30" i="2"/>
  <c r="J32" i="2"/>
  <c r="J33" i="2"/>
  <c r="J34" i="2"/>
  <c r="J35" i="2"/>
  <c r="J36" i="2"/>
  <c r="J38" i="2"/>
  <c r="J39" i="2"/>
  <c r="J40" i="2"/>
  <c r="J41" i="2"/>
  <c r="J42" i="2"/>
  <c r="J44" i="2"/>
  <c r="J45" i="2"/>
  <c r="J46" i="2"/>
  <c r="J47" i="2"/>
  <c r="J48" i="2"/>
  <c r="J50" i="2"/>
  <c r="J51" i="2"/>
  <c r="J52" i="2"/>
  <c r="J53" i="2"/>
  <c r="J54" i="2"/>
  <c r="J56" i="2"/>
  <c r="J57" i="2"/>
  <c r="J58" i="2"/>
  <c r="J59" i="2"/>
  <c r="J60" i="2"/>
  <c r="J62" i="2"/>
  <c r="J63" i="2"/>
  <c r="J64" i="2"/>
  <c r="J65" i="2"/>
  <c r="J66" i="2"/>
  <c r="J68" i="2"/>
  <c r="J69" i="2"/>
  <c r="J70" i="2"/>
  <c r="J71" i="2"/>
  <c r="J72" i="2"/>
  <c r="J74" i="2"/>
  <c r="J75" i="2"/>
  <c r="J76" i="2"/>
  <c r="J77" i="2"/>
  <c r="J78" i="2"/>
  <c r="J80" i="2"/>
  <c r="J81" i="2"/>
  <c r="J82" i="2"/>
  <c r="J83" i="2"/>
  <c r="J84" i="2"/>
  <c r="J86" i="2"/>
  <c r="J87" i="2"/>
  <c r="J88" i="2"/>
  <c r="J89" i="2"/>
  <c r="J90" i="2"/>
  <c r="J92" i="2"/>
  <c r="J93" i="2"/>
  <c r="J94" i="2"/>
  <c r="J95" i="2"/>
  <c r="J96" i="2"/>
  <c r="J98" i="2"/>
  <c r="J99" i="2"/>
  <c r="J100" i="2"/>
  <c r="J101" i="2"/>
  <c r="J102" i="2"/>
  <c r="J104" i="2"/>
  <c r="J105" i="2"/>
  <c r="J106" i="2"/>
  <c r="J107" i="2"/>
  <c r="J108" i="2"/>
  <c r="J110" i="2"/>
  <c r="J111" i="2"/>
  <c r="J112" i="2"/>
  <c r="J113" i="2"/>
  <c r="J114" i="2"/>
  <c r="J116" i="2"/>
  <c r="J117" i="2"/>
  <c r="J118" i="2"/>
  <c r="J119" i="2"/>
  <c r="J120" i="2"/>
  <c r="J122" i="2"/>
  <c r="J123" i="2"/>
  <c r="J124" i="2"/>
  <c r="J125" i="2"/>
  <c r="J126" i="2"/>
  <c r="J128" i="2"/>
  <c r="J129" i="2"/>
  <c r="J130" i="2"/>
  <c r="J131" i="2"/>
  <c r="J132" i="2"/>
  <c r="J134" i="2"/>
  <c r="J135" i="2"/>
  <c r="J136" i="2"/>
  <c r="J137" i="2"/>
  <c r="J138" i="2"/>
  <c r="H61" i="2" l="1"/>
  <c r="I97" i="2" l="1"/>
  <c r="I52" i="3" l="1"/>
  <c r="I53" i="3"/>
  <c r="I50" i="3"/>
  <c r="I51" i="3"/>
  <c r="I65" i="3"/>
  <c r="L14" i="2" l="1"/>
  <c r="J14" i="2"/>
  <c r="H11" i="2"/>
  <c r="I11" i="2"/>
  <c r="H67" i="2" l="1"/>
  <c r="I73" i="2" l="1"/>
  <c r="I25" i="3" l="1"/>
  <c r="H8" i="2"/>
  <c r="I8" i="2"/>
  <c r="H9" i="2"/>
  <c r="I9" i="2"/>
  <c r="H10" i="2"/>
  <c r="I10" i="2"/>
  <c r="H12" i="2"/>
  <c r="I12" i="2"/>
  <c r="G9" i="2"/>
  <c r="G10" i="2"/>
  <c r="G11" i="2"/>
  <c r="G12" i="2"/>
  <c r="H133" i="2"/>
  <c r="M133" i="2" s="1"/>
  <c r="I133" i="2"/>
  <c r="H127" i="2"/>
  <c r="I127" i="2"/>
  <c r="H121" i="2"/>
  <c r="M121" i="2" s="1"/>
  <c r="I121" i="2"/>
  <c r="H115" i="2"/>
  <c r="I115" i="2"/>
  <c r="H109" i="2"/>
  <c r="M109" i="2" s="1"/>
  <c r="I109" i="2"/>
  <c r="H103" i="2"/>
  <c r="I103" i="2"/>
  <c r="H97" i="2"/>
  <c r="H91" i="2"/>
  <c r="I91" i="2"/>
  <c r="H85" i="2"/>
  <c r="I85" i="2"/>
  <c r="H79" i="2"/>
  <c r="M79" i="2" s="1"/>
  <c r="I79" i="2"/>
  <c r="H73" i="2"/>
  <c r="M73" i="2" s="1"/>
  <c r="I67" i="2"/>
  <c r="I61" i="2"/>
  <c r="H55" i="2"/>
  <c r="I55" i="2"/>
  <c r="H49" i="2"/>
  <c r="M49" i="2" s="1"/>
  <c r="I49" i="2"/>
  <c r="H43" i="2"/>
  <c r="I43" i="2"/>
  <c r="H37" i="2"/>
  <c r="M37" i="2" s="1"/>
  <c r="I37" i="2"/>
  <c r="H31" i="2"/>
  <c r="I31" i="2"/>
  <c r="H25" i="2"/>
  <c r="M25" i="2" s="1"/>
  <c r="I25" i="2"/>
  <c r="H19" i="2"/>
  <c r="I19" i="2"/>
  <c r="H13" i="2"/>
  <c r="I13" i="2"/>
  <c r="G103" i="2"/>
  <c r="L12" i="2" l="1"/>
  <c r="M12" i="2"/>
  <c r="J12" i="2"/>
  <c r="K12" i="2"/>
  <c r="L67" i="2"/>
  <c r="M67" i="2"/>
  <c r="M97" i="2"/>
  <c r="L97" i="2"/>
  <c r="L31" i="2"/>
  <c r="L103" i="2"/>
  <c r="J103" i="2"/>
  <c r="L115" i="2"/>
  <c r="L127" i="2"/>
  <c r="M19" i="2"/>
  <c r="M31" i="2"/>
  <c r="M43" i="2"/>
  <c r="M55" i="2"/>
  <c r="L79" i="2"/>
  <c r="L91" i="2"/>
  <c r="M103" i="2"/>
  <c r="M115" i="2"/>
  <c r="M127" i="2"/>
  <c r="L85" i="2"/>
  <c r="L19" i="2"/>
  <c r="L43" i="2"/>
  <c r="L55" i="2"/>
  <c r="M85" i="2"/>
  <c r="K103" i="2"/>
  <c r="L25" i="2"/>
  <c r="L37" i="2"/>
  <c r="L49" i="2"/>
  <c r="L61" i="2"/>
  <c r="M61" i="2"/>
  <c r="M91" i="2"/>
  <c r="L109" i="2"/>
  <c r="L121" i="2"/>
  <c r="L133" i="2"/>
  <c r="L73" i="2"/>
  <c r="M13" i="2"/>
  <c r="L13" i="2"/>
  <c r="I67" i="3"/>
  <c r="I34" i="3"/>
  <c r="I64" i="3"/>
  <c r="I59" i="3"/>
  <c r="I82" i="3"/>
  <c r="I83" i="3"/>
  <c r="I84" i="3"/>
  <c r="I85" i="3"/>
  <c r="I86" i="3"/>
  <c r="I78" i="3"/>
  <c r="I79" i="3"/>
  <c r="I80" i="3"/>
  <c r="I81" i="3"/>
  <c r="I74" i="3"/>
  <c r="I75" i="3"/>
  <c r="I76" i="3"/>
  <c r="I77" i="3"/>
  <c r="I71" i="3"/>
  <c r="I70" i="3"/>
  <c r="I66" i="3"/>
  <c r="I68" i="3"/>
  <c r="I61" i="3"/>
  <c r="I62" i="3"/>
  <c r="I63" i="3"/>
  <c r="I57" i="3"/>
  <c r="I58" i="3"/>
  <c r="I60" i="3"/>
  <c r="I54" i="3"/>
  <c r="I55" i="3"/>
  <c r="I56" i="3"/>
  <c r="I44" i="3"/>
  <c r="I45" i="3"/>
  <c r="I46" i="3"/>
  <c r="I47" i="3"/>
  <c r="I39" i="3"/>
  <c r="I40" i="3"/>
  <c r="I41" i="3"/>
  <c r="I42" i="3"/>
  <c r="I26" i="3"/>
  <c r="I22" i="3"/>
  <c r="I23" i="3"/>
  <c r="I24" i="3"/>
  <c r="I21" i="3"/>
  <c r="I20" i="3"/>
  <c r="I19" i="3"/>
  <c r="I8" i="3"/>
  <c r="I9" i="3"/>
  <c r="I10" i="3"/>
  <c r="I12" i="3"/>
  <c r="I13" i="3"/>
  <c r="I14" i="3"/>
  <c r="I15" i="3"/>
  <c r="I16" i="3"/>
  <c r="I17" i="3"/>
  <c r="I18" i="3"/>
  <c r="I7" i="2" l="1"/>
  <c r="H7" i="2"/>
  <c r="G8" i="2"/>
  <c r="G133" i="2"/>
  <c r="G127" i="2"/>
  <c r="G121" i="2"/>
  <c r="G115" i="2"/>
  <c r="G109" i="2"/>
  <c r="G97" i="2"/>
  <c r="G91" i="2"/>
  <c r="G85" i="2"/>
  <c r="G79" i="2"/>
  <c r="G73" i="2"/>
  <c r="G67" i="2"/>
  <c r="G61" i="2"/>
  <c r="G55" i="2"/>
  <c r="G49" i="2"/>
  <c r="G43" i="2"/>
  <c r="G37" i="2"/>
  <c r="G31" i="2"/>
  <c r="G25" i="2"/>
  <c r="G19" i="2"/>
  <c r="K25" i="2" l="1"/>
  <c r="J25" i="2"/>
  <c r="K49" i="2"/>
  <c r="J49" i="2"/>
  <c r="K127" i="2"/>
  <c r="J127" i="2"/>
  <c r="K31" i="2"/>
  <c r="J31" i="2"/>
  <c r="K55" i="2"/>
  <c r="J55" i="2"/>
  <c r="K109" i="2"/>
  <c r="J109" i="2"/>
  <c r="K37" i="2"/>
  <c r="J37" i="2"/>
  <c r="K73" i="2"/>
  <c r="J73" i="2"/>
  <c r="K97" i="2"/>
  <c r="J97" i="2"/>
  <c r="K79" i="2"/>
  <c r="J79" i="2"/>
  <c r="K133" i="2"/>
  <c r="J133" i="2"/>
  <c r="K61" i="2"/>
  <c r="J61" i="2"/>
  <c r="K85" i="2"/>
  <c r="J85" i="2"/>
  <c r="K115" i="2"/>
  <c r="J115" i="2"/>
  <c r="K19" i="2"/>
  <c r="J19" i="2"/>
  <c r="K43" i="2"/>
  <c r="J43" i="2"/>
  <c r="K67" i="2"/>
  <c r="J67" i="2"/>
  <c r="K91" i="2"/>
  <c r="J91" i="2"/>
  <c r="K121" i="2"/>
  <c r="J121" i="2"/>
  <c r="M7" i="2"/>
  <c r="L7" i="2"/>
  <c r="I73" i="3" l="1"/>
  <c r="I49" i="3"/>
  <c r="I48" i="3"/>
  <c r="I43" i="3"/>
  <c r="I38" i="3"/>
  <c r="I37" i="3"/>
  <c r="I36" i="3"/>
  <c r="I35" i="3"/>
  <c r="I33" i="3"/>
  <c r="I32" i="3"/>
  <c r="I31" i="3"/>
  <c r="I30" i="3"/>
  <c r="I29" i="3"/>
  <c r="I28" i="3"/>
  <c r="I27" i="3"/>
  <c r="G13" i="2" l="1"/>
  <c r="K13" i="2" s="1"/>
  <c r="J13" i="2" l="1"/>
  <c r="G7" i="2" l="1"/>
  <c r="K7" i="2" l="1"/>
  <c r="J7" i="2"/>
</calcChain>
</file>

<file path=xl/sharedStrings.xml><?xml version="1.0" encoding="utf-8"?>
<sst xmlns="http://schemas.openxmlformats.org/spreadsheetml/2006/main" count="522" uniqueCount="207">
  <si>
    <t>№ п/п</t>
  </si>
  <si>
    <t xml:space="preserve">Наименование муниципальной программы </t>
  </si>
  <si>
    <t>Источники финансирования</t>
  </si>
  <si>
    <t>Ответственные исполнители              (Ф.И.О. телефон)</t>
  </si>
  <si>
    <t>всего:</t>
  </si>
  <si>
    <t>"Образование 21 века"</t>
  </si>
  <si>
    <t xml:space="preserve">Директор департамента образования 
Кривуля А.Н.
25-01-65
</t>
  </si>
  <si>
    <t>«Культурное пространство»</t>
  </si>
  <si>
    <t>«Цифровое развитие»</t>
  </si>
  <si>
    <t>Начальник УИТиАР
Гимазетдинов И.М.
25-01-77</t>
  </si>
  <si>
    <t xml:space="preserve">"Развитие физической культуры и спорта" </t>
  </si>
  <si>
    <t>"Развитие агропромышленного комплекса"</t>
  </si>
  <si>
    <t>"Устойчивое развитие коренных малочисленных народов Севера"</t>
  </si>
  <si>
    <t>Председатель комитета по делам народов Севера, охраны окружающей среды и водных ресурсов,
Воронова О.Ю.
 25-02-29</t>
  </si>
  <si>
    <t>"Обеспечение доступным и комфортным жильем"</t>
  </si>
  <si>
    <t xml:space="preserve">Заместитель директора департамента имущественных отношений, 
Иванова Е.В.
25-67-55
</t>
  </si>
  <si>
    <t>Директор департамента строительства и жилищно-коммунального комплекса-заместитель Главы Нефтеюганского района
Кошаков В.С. 
25-02-00</t>
  </si>
  <si>
    <t>Председатель  комитета гражданской защиты населения Нефтеюганского района, 
Сычёв А.М. 
25-01-62</t>
  </si>
  <si>
    <t>«Экологическая безопасность»</t>
  </si>
  <si>
    <t>"Развитие гражданского общества"</t>
  </si>
  <si>
    <t>Начальник управления по связям с общественностью
Сиротина Е.Ф.
25-68-15</t>
  </si>
  <si>
    <t>«Развитие транспортной системы»</t>
  </si>
  <si>
    <t>Начальник отдела по транспорту и дорогам,
Гончарова Л.Г.
25-01-86</t>
  </si>
  <si>
    <t>«Управление муниципальным имуществом»</t>
  </si>
  <si>
    <t>Заместитель директора департамента имущественных отношений,
 Большакова О.Н.
25-01-66</t>
  </si>
  <si>
    <t>"Управление муниципальными финансами"</t>
  </si>
  <si>
    <t>«Улучшение условий и охраны труда, содействие занятости населения»</t>
  </si>
  <si>
    <t>«Совершенствование муниципального управления»</t>
  </si>
  <si>
    <t>«Профилактика экстремизма, гармонизация межэтнических и межкультурных отношений»</t>
  </si>
  <si>
    <t>Начальник управления по связям с 
общественностью,
Сиротина Е.Ф.
25-68-15</t>
  </si>
  <si>
    <t>«Укрепление общественного здоровья»</t>
  </si>
  <si>
    <t>«Развитие туризма»</t>
  </si>
  <si>
    <t xml:space="preserve">Директор департамента экономического развития администрации 
Нефтеюгаского района,
Катышева Ю.Р.
25-01-79
</t>
  </si>
  <si>
    <t xml:space="preserve">Начальник отдела планирования, анализа и отчетности
Николаева О.В.
22-32-79 </t>
  </si>
  <si>
    <t>Заместитель главы района, 
Ченцова М.А.
25-01-67</t>
  </si>
  <si>
    <t>«Жилищно-коммунальный комплекс»</t>
  </si>
  <si>
    <t>«Безопасность жизнедеятельности м профилактика правонарушений»</t>
  </si>
  <si>
    <t>«Развитие экономического потенциала»</t>
  </si>
  <si>
    <t>Всего муниципальных программ - 21</t>
  </si>
  <si>
    <t>«Пространственное развитие и формирование комфортной городской среды»</t>
  </si>
  <si>
    <t>План</t>
  </si>
  <si>
    <t>Факт</t>
  </si>
  <si>
    <t>Абсолютное отклонение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</si>
  <si>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</si>
  <si>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Доля обучающихся,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информационно-сервисной платформе цифровой образовательной среды</t>
  </si>
  <si>
    <t>Доля детей в возрасте от 5 до 18 лет, обучающихся по дополнительным общеразвивающим программам за счет социального сертификата на получение муниципальной услуги в социальной сфере</t>
  </si>
  <si>
    <t>Наименование муниципальной программы</t>
  </si>
  <si>
    <t>Количество показателей</t>
  </si>
  <si>
    <t>Количество жителей Нефтеюганского района, охваченных мероприятиям, проводимыми социально ориентированными некоммерческими организациями</t>
  </si>
  <si>
    <t>Доля реализованных инициативных проектов в Нефтеюганском районе</t>
  </si>
  <si>
    <t>Количество форм непосредственного осуществления населением местного самоуправления и участия населенияв осуществлении местного самоуправления и случаев их применения в Нефтеюганском районе</t>
  </si>
  <si>
    <t>Процент населения, удовлетворенного информационной открытостью органов местного самоуправления Нефтеюганского района</t>
  </si>
  <si>
    <t>Доля граждан, занимающихся добровольческой (волонтерской) деятельностью</t>
  </si>
  <si>
    <t xml:space="preserve">Доля площади жилищного фонда, обеспеченного всеми видами благоустройства (инженерные сети), в общей площади жилого фонда Нефтеюганского района </t>
  </si>
  <si>
    <t>Численность туристов</t>
  </si>
  <si>
    <t xml:space="preserve">Численность туристов, размещенных в коллективных средствах размещения </t>
  </si>
  <si>
    <t>Производство продукции сельского хозяйства, млн. рублей</t>
  </si>
  <si>
    <t>-</t>
  </si>
  <si>
    <t>Доля граждан, положительно оценивающих состояние межнациональных отношений в Нефтеюганском районе, в общем количестве граждан</t>
  </si>
  <si>
    <t xml:space="preserve">Количество участников мероприятий, направленных на укрепление общероссийского гражданского единства в Нефтеюганском районе </t>
  </si>
  <si>
    <t>Доступность дошкольного образования для детей в возрасте от 1,5 до 3 лет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</si>
  <si>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</si>
  <si>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Доля граждан из числа коренных малочисленных народов Севера, удовлетворенных качеством реализуемых мероприятий, направленных на поддержку экономического и социального развития коренных малочисленных народов Севера, в общем количестве опрошенных лиц, относящихся к коренным малочисленным народам Севера </t>
  </si>
  <si>
    <t>Количество участников мероприятий, направленных на этнокультурное развитие коренных малочисленных народов Севера</t>
  </si>
  <si>
    <t>Председатель комитета ФКиС 
Андреевский Д.А.,
29-00-49</t>
  </si>
  <si>
    <t>Доля реализованных в образовательных учреждениях, учреждениях культуры и спорта, мероприятий, направленных на формирование у населения Нефтеюганского района мотивации по ведению здорового образа жизни, мотивированию к занятиям физкультурой и спортом</t>
  </si>
  <si>
    <t>Доля размещённых в СМИ информационных материалов по мотивации к ведению здорового образа жизни, отказу от вредных привычек, мотивированию к занятиям физкультурой и спортом</t>
  </si>
  <si>
    <t>Доля проведенных ежеквартальных оперативных профилактических рейдов по местам концентрации несовершеннолетних</t>
  </si>
  <si>
    <t xml:space="preserve">Количество чрезвычайных ситуаций на территории Нефтеюганского района </t>
  </si>
  <si>
    <t>Снижение количества зарегистрированных пожаров на территории Нефтеюганского района  (по отношению к плановому значению показателя 2019 года)</t>
  </si>
  <si>
    <t>Снижение количества происшествий на водных объектах (по отношению к плановому значению показателя 2019 года)</t>
  </si>
  <si>
    <t>Уровень преступности (число зарегистрированных преступлений 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</si>
  <si>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</si>
  <si>
    <t>Доля ликвидированных вновь выявленных несанкционированных свалок</t>
  </si>
  <si>
    <t>Доля поселений Нефтеюганского района, на территории которых проведены работы по озеленению</t>
  </si>
  <si>
    <t>Федральный бюджет</t>
  </si>
  <si>
    <t>Бюджет автономного округа</t>
  </si>
  <si>
    <t>Местный бюджет</t>
  </si>
  <si>
    <t>Иные источники</t>
  </si>
  <si>
    <t>Объем налоговых расходов Нефтеюганского района</t>
  </si>
  <si>
    <t>Доля детей и молодежи в возрасте от 7 до 35 лет, у которых выявлены выдающиеся способности и таланты</t>
  </si>
  <si>
    <t>Доля обучающихся 6-11 классов, охваченных комплексом профориентационных мероприятий в рамках Единой модели профориентации</t>
  </si>
  <si>
    <t>Количество граждан, переселенных из непригодного для проживания жилищного фонда</t>
  </si>
  <si>
    <t>Количество учстников мероприятий, направленных на социальную и культурную адаптацию иностранных граждан в Нефтеюганском районе</t>
  </si>
  <si>
    <t>Объем жилищного строительства</t>
  </si>
  <si>
    <t>Количество благоустроенных общественных территорий района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</si>
  <si>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 с внешними партнерами</t>
  </si>
  <si>
    <t>Единицы измерения</t>
  </si>
  <si>
    <t>%</t>
  </si>
  <si>
    <t>Доля граждан, выполнивших нормативы Всероссийского физкультурно-спортивного комплекса «Готов к труду и обороне» (ГТО), в общей численности населения, принявшего участие в сдаче нормативов Всероссийского физкультурно-спортивного комплекса «Готов к труду и обороне».</t>
  </si>
  <si>
    <t>Уровень обеспеченности населения спортивными сооружениями исходя из единовременной пропускной способности объектов спорта</t>
  </si>
  <si>
    <t xml:space="preserve">Доля граждан, систематически занимающегося физической культурой и спортом </t>
  </si>
  <si>
    <t xml:space="preserve">Доля обучающихся, систематически занимающихся физической культурой и спортом, в общей численности обучающихся. </t>
  </si>
  <si>
    <t xml:space="preserve">Обеспеченность приютами для животных </t>
  </si>
  <si>
    <t>млн. рублей</t>
  </si>
  <si>
    <t>кв.м.на чел.</t>
  </si>
  <si>
    <t>тыс.чел.</t>
  </si>
  <si>
    <t>м3/чел</t>
  </si>
  <si>
    <t>Гкал/кв.м</t>
  </si>
  <si>
    <t>шт.</t>
  </si>
  <si>
    <t>чел.</t>
  </si>
  <si>
    <t>Доля предоставленного субъектам малого и среднего предпринимательства, социально ориентированным некоммерческим организациям и физическим лицам, не являющимся индивидуальными предпринимателями и применяющим специальный режим «Налог на профессиональный доход», муниципального недвижимого имущества, свободного от прав третьих лиц, включенного в перечни, формируемые Департаментом имущественных отношений Нефтеюганского района</t>
  </si>
  <si>
    <t>Доля молодых людей, вовлеченных в мероприятия, направленные
на профессиональное развитие</t>
  </si>
  <si>
    <t>Охват молодежи мероприятиями проводимыми
на базе инфраструктуры молодежной политики</t>
  </si>
  <si>
    <t>Доля молодых людей,
участвующих в проектах и программах, направленных на патриотическое
воспитание</t>
  </si>
  <si>
    <t>Доля молодых семей, в том числе молодых семей имеющих детей,
участвующих в мероприятиях по продвижению традиционных духовнонравственных ценностей, в том числе в проекты и программы, направленные на
патриотическое воспитание, в добровольческую и общественную деятельность</t>
  </si>
  <si>
    <t>ед.</t>
  </si>
  <si>
    <t xml:space="preserve">Доля населения, вовлеченного в эколого- просветительские и эколого-образовательные мероприятия, от общего количества населения Нефтеюганского района </t>
  </si>
  <si>
    <t>км</t>
  </si>
  <si>
    <t>млн.кв.м</t>
  </si>
  <si>
    <t>Доля используемого недвижимого имущества в общем количестве недвижимого имущества муниципального образования Нефтеюганский район</t>
  </si>
  <si>
    <t>Доля городских и сельских поселений, уровень расчетной бюджетной обеспеченности которых после предоставления дотации на выравнивание бюджетной обеспеченности из бюджета муниципального района составляет более 90% от установленного критерия выравнивания поселений</t>
  </si>
  <si>
    <t>Средняя итоговая оценка качества организации и осуществления бюджетного процесса в поселениях, входящих в состав Нефтеюганского района</t>
  </si>
  <si>
    <t>балл</t>
  </si>
  <si>
    <t>Количество обученных сотрудников органа местного самоуправления администрации Нефтеюганского района</t>
  </si>
  <si>
    <t xml:space="preserve">Уровень показателя </t>
  </si>
  <si>
    <t>МП</t>
  </si>
  <si>
    <t>ГП</t>
  </si>
  <si>
    <t>НП</t>
  </si>
  <si>
    <t xml:space="preserve">
 ГП
ВДЛ</t>
  </si>
  <si>
    <t>ВДЛ</t>
  </si>
  <si>
    <t>ВДЛ
ГП</t>
  </si>
  <si>
    <t>Председатель комитета по культуре
Маслова Ю.А. 
25-01-07</t>
  </si>
  <si>
    <t>Начальник отдела социально-трудовых отношений,
Куличкина Н.О.
23-80-14</t>
  </si>
  <si>
    <t>Начальник отдела социально-трудовых отношений,
Куличкина Н.О.
23-80-15</t>
  </si>
  <si>
    <t>Директор департамента финансов:
Кофанова О.А.
25-01-45</t>
  </si>
  <si>
    <t>Доля молодых людей,
вовлеченных в
добровольческую и
общественную деятельность</t>
  </si>
  <si>
    <t>Строительство и реконструкция (модернизация) объектов
коммунального комплекса, предусмотренных региональными
программами, муниципальными программами</t>
  </si>
  <si>
    <t>Количество построенных, реконструированных (модернизированных)
и приобретенных объектов водоснабжения и водоподготовки,
нарастающим итогом</t>
  </si>
  <si>
    <t>Результат реализации муниципальной программы</t>
  </si>
  <si>
    <t>Наименование показателя муниципальной программы</t>
  </si>
  <si>
    <t>Численность занимающихся по программам спортивной подготовки</t>
  </si>
  <si>
    <t>Доля детей в возрасте от 5 до 18 лет, охваченных услугами дополнительного образования</t>
  </si>
  <si>
    <t>Доля замены ветхих инженерных сетей теплоснабжения, водоснабжения, водоотведения от общей протяженности ветхих сетей теплоснабжения, водоснабжения, водоотведения</t>
  </si>
  <si>
    <t>Гарантированное предоставление жилищно-коммунальных услуг населению</t>
  </si>
  <si>
    <t>Удельный расход тепловой энергии на снабжение органов местного смоуправления и муниципальных учреждений (в расчете 1 кв. метр общей площади)</t>
  </si>
  <si>
    <t>Удельный расход ТЭ в многоквартирных домах (в расчете на 1 кв. метр общей площади)</t>
  </si>
  <si>
    <t>Удельный расход холодной воды в многоквартирных домах (в расчете на 1 кв. метр общей площади)</t>
  </si>
  <si>
    <t>Удельный расход горячей воды в многоквартирных домах
(в расчете на 1 кв. метр общей площади)</t>
  </si>
  <si>
    <t xml:space="preserve">Доля проведенных мероприятий по дезинсекции территорий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</si>
  <si>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</si>
  <si>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Доля автомобильных дорог общего пользования местного значения, соответствующих нормативным требованиям к транспортно-эксплуатационным показателям, в общей протяженности автомобильных дорог общего пользования местного значения</t>
  </si>
  <si>
    <t>Прирост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показателям, в результате капитального ремонта и ремонта автомобильных дорог</t>
  </si>
  <si>
    <t>Количество пострадавших с тяжелым, смертельным исходом и в групповых случаях на 1 тысячу работающих</t>
  </si>
  <si>
    <t>Численность участников мероприятий, направленных на этнокультурное развитие народов Российской Федерации, проживающих в Нефтеюганском районе</t>
  </si>
  <si>
    <t>тыс.ед</t>
  </si>
  <si>
    <t>Число посещений культурных мероприятий</t>
  </si>
  <si>
    <t>Количество обращений к цифровым ресурсам культуры, (ежегодно)</t>
  </si>
  <si>
    <t>Доля расходов на закупки и/или аренду отечественного программного обеспечения и платформ от общих расходов на закупку или аренду программного обеспечения</t>
  </si>
  <si>
    <t>Количество архивных дел особо ценных и наиболее востребованных, включая аудио и видео, переведенных в электронный вид, хранящихся в архиве Нефтеюганского района (нарастающим итогом)</t>
  </si>
  <si>
    <t>Защищенность персональных данных за счет современных способов защиты информации</t>
  </si>
  <si>
    <t>Количество семей улучшивших жилищные условия, ежегодно</t>
  </si>
  <si>
    <t>Общая площадь жилых помещений, приходящаяся в среднем на 1 жителя</t>
  </si>
  <si>
    <t>тыс.чел. (нарастающим итогом)</t>
  </si>
  <si>
    <t>Количество рекультивированных полигонов для складирования бытовых и промышленных отходов</t>
  </si>
  <si>
    <t>Доля обеспеченности поселений Нефтеюганского района канализационно-очистными сооружениями, приведенных к нормативному состоянию</t>
  </si>
  <si>
    <t>«МП»</t>
  </si>
  <si>
    <t>Количество созданных (реконструированных) и отремонтированных объектов организаций культуры, (нарастающим итогом)</t>
  </si>
  <si>
    <t>тыс. семей</t>
  </si>
  <si>
    <t>Утвержденный план (согласно сводной бюджетной росписи)
 на 2026 год</t>
  </si>
  <si>
    <t>Отклонение от уточненного плана (согласно сводной бюджетной росписи)
 (тыс. руб.)</t>
  </si>
  <si>
    <t>7
= гр.6 - гр.4</t>
  </si>
  <si>
    <t>% исполнения к уточненному плану (согласно сводной бюджетной росписи)</t>
  </si>
  <si>
    <t>Отклонение от комплексного плана</t>
  </si>
  <si>
    <t>% исполнения к плану (согласно комплексному плану)</t>
  </si>
  <si>
    <t>Примечание</t>
  </si>
  <si>
    <r>
      <rPr>
        <u/>
        <sz val="11"/>
        <rFont val="Times New Roman"/>
        <family val="1"/>
        <charset val="204"/>
      </rPr>
      <t>&gt;</t>
    </r>
    <r>
      <rPr>
        <sz val="11"/>
        <rFont val="Times New Roman"/>
        <family val="1"/>
        <charset val="204"/>
      </rPr>
      <t xml:space="preserve"> 99</t>
    </r>
  </si>
  <si>
    <t>Темп роста (индекс роста) физического объема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 (к базовому году (2023 год - базовое значение)</t>
  </si>
  <si>
    <t>Показатель выполнен</t>
  </si>
  <si>
    <t>Уровень регистрируемой безработицы (на конец года)</t>
  </si>
  <si>
    <t>Риски недостижения показателя на конец года отсутствуют.</t>
  </si>
  <si>
    <t>Показатель будет расчитан в конце года.
Риски недостижения показателя на конец года отсутствуют.</t>
  </si>
  <si>
    <t>Показатели будут расчитаны в конце года.
Риски недостижения показателей на конец года отсутствуют.</t>
  </si>
  <si>
    <t>Показатели выполнены</t>
  </si>
  <si>
    <r>
      <rPr>
        <u/>
        <sz val="12"/>
        <rFont val="Times New Roman"/>
        <family val="1"/>
        <charset val="204"/>
      </rPr>
      <t>&gt;</t>
    </r>
    <r>
      <rPr>
        <sz val="12"/>
        <rFont val="Times New Roman"/>
        <family val="1"/>
        <charset val="204"/>
      </rPr>
      <t xml:space="preserve"> 75</t>
    </r>
  </si>
  <si>
    <t>Риски недостижения показателей на конец года отсутствуют.</t>
  </si>
  <si>
    <t xml:space="preserve">
Риски недостижения на отчётную дату отсутствуют.</t>
  </si>
  <si>
    <t>8
= гр.6 / гр.4 * 100</t>
  </si>
  <si>
    <t>10
= гр.6 / гр.5 * 100</t>
  </si>
  <si>
    <t>9
= гр.6 - гр.5</t>
  </si>
  <si>
    <t>Сводная информация по реализации муниципальных программ Нефтеюганского района на «30» июня 2026 года</t>
  </si>
  <si>
    <t>Плановое значение за 2 квартал достигнуто
(план 15).
Риски недостижения показателя на конец года отсутствуют.</t>
  </si>
  <si>
    <t>Начальник отдела по сельскому хозяйству
метелица Е.В.
25-02-42</t>
  </si>
  <si>
    <t>Плановое значение за 2 квартал достигнуто
(план 8).
Риски недостижения показателя на конец года отсутствуют.</t>
  </si>
  <si>
    <t>План 
согласно комплексного плана 
на 30.06.2026</t>
  </si>
  <si>
    <t>Кассовое исполнение
на 30.06.2026</t>
  </si>
  <si>
    <t>«Обеспечение доступным и комфортным жильем»</t>
  </si>
  <si>
    <t>«Устойчивое развитие коренных малочисленных народов Севера»</t>
  </si>
  <si>
    <t>«Развитие агропромышленного комплекса»</t>
  </si>
  <si>
    <t xml:space="preserve">"Развитие физической культуры и спорта» </t>
  </si>
  <si>
    <t>«Управление муниципальными финансами"</t>
  </si>
  <si>
    <t>«Развитие гражданского общества»</t>
  </si>
  <si>
    <t xml:space="preserve">Доля  мест (площадок) накопления твердых коммунальных отходов, находящихся в собственности муниципального образования Нефтеюганский район, соответствующих требованиям законодательства </t>
  </si>
  <si>
    <t>Плановое значение за 2 квартал достигнуто
(план 300).
Риски недостижения показателя на конец года отсутствуют.</t>
  </si>
  <si>
    <t>Плановое значение за 2 квартал достигнуто
(план 30).
Риски недостижения показателя на конец года отсутствуют.</t>
  </si>
  <si>
    <t>Плановое значение за 2 квартал достигнуто
(план 50).
Риски недостижения показателя на конец года отсутствуют.</t>
  </si>
  <si>
    <t>Плановое значение за 2 квартал достигнуто
(план 27).
Риски недостижения показателей на конец года отсутствуют.</t>
  </si>
  <si>
    <t>Плановое значение за 2 квартал достигнуто
(план 11).
Риски недостижения показателей на конец года отсутствуют.</t>
  </si>
  <si>
    <t xml:space="preserve">
Риски недостижения показателя на конец года отсутствуют.</t>
  </si>
  <si>
    <t>Анализ показателей муниципальных программ Нефтеюганского района на «30» июня 2026 года</t>
  </si>
  <si>
    <r>
      <rPr>
        <sz val="12"/>
        <rFont val="Times New Roman"/>
        <family val="1"/>
        <charset val="204"/>
      </rPr>
      <t>Показатели будут расчитаны в конце года.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Риски недостижения показателей на конец года отсутствуют.</t>
    </r>
  </si>
  <si>
    <r>
      <t xml:space="preserve">
</t>
    </r>
    <r>
      <rPr>
        <sz val="12"/>
        <color theme="1"/>
        <rFont val="Times New Roman"/>
        <family val="1"/>
        <charset val="204"/>
      </rPr>
      <t>Риски недостижения показателей на конец года отсутствуют.</t>
    </r>
  </si>
  <si>
    <t>9
(гр.8 – гр.7)</t>
  </si>
  <si>
    <t>Плановое значение за 2 квартал НЕ ДОСТИГНУТО (план 74,5).
По данным АИС ПДО на 30.06.2026 62,81 %  детей в возрасте от 5 до 18 лет или 5 590 детей Нефтеюганского райна охвачено дополнительным образованием. Причина недостижения на отчетную дату - завышенная демография по МО -8 868 чел. За счет завышенной демографии существует риск недостижения показателя на конец 2026 года</t>
  </si>
  <si>
    <t>Предложения по корректировке отсутствуют. Погиб 1 человек не житель Нефтеюганского района.</t>
  </si>
  <si>
    <r>
      <t>"Риски недостижения отсутствуют. 
Показатель рассчитывается согласно официальных статистических данных Тюменьстата. 
Факт указан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за январь-март </t>
    </r>
    <r>
      <rPr>
        <sz val="12"/>
        <color theme="1"/>
        <rFont val="Times New Roman"/>
        <family val="1"/>
        <charset val="204"/>
      </rPr>
      <t>2026 года."</t>
    </r>
  </si>
  <si>
    <t>По данному показателю принято решение об исключении из муниципальной программы (Протокол КПУ от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</si>
</sst>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#,##0.00\ _₽"/>
    <numFmt numFmtId="166" formatCode="_-* #,##0.00_р_._-;\-* #,##0.00_р_._-;_-* &quot;-&quot;??_р_._-;_-@_-"/>
    <numFmt numFmtId="167" formatCode="0.0"/>
    <numFmt numFmtId="168" formatCode="_-* #,##0.00000\ _₽_-;\-* #,##0.00000\ _₽_-;_-* &quot;-&quot;?\ _₽_-;_-@_-"/>
    <numFmt numFmtId="169" formatCode="_-* #,##0.0\ _₽_-;\-* #,##0.0\ _₽_-;_-* &quot;-&quot;??\ _₽_-;_-@_-"/>
    <numFmt numFmtId="170" formatCode="_-* #,##0.000_р_._-;\-* #,##0.000_р_._-;_-* &quot;-&quot;???_р_._-;_-@_-"/>
    <numFmt numFmtId="171" formatCode="_-* #,##0.0\ _₽_-;\-* #,##0.0\ _₽_-;_-* &quot;-&quot;?\ _₽_-;_-@_-"/>
    <numFmt numFmtId="172" formatCode="0.0000"/>
    <numFmt numFmtId="173" formatCode="_-* #,##0.00000\ _₽_-;\-* #,##0.00000\ _₽_-;_-* &quot;-&quot;??\ _₽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sz val="32"/>
      <name val="Calibri"/>
      <family val="2"/>
      <scheme val="minor"/>
    </font>
    <font>
      <sz val="55"/>
      <color rgb="FFFF0000"/>
      <name val="Calibri"/>
      <family val="2"/>
      <scheme val="minor"/>
    </font>
    <font>
      <sz val="55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5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55"/>
      <name val="Times New Roman"/>
      <family val="1"/>
      <charset val="204"/>
    </font>
    <font>
      <sz val="42"/>
      <color rgb="FFFF0000"/>
      <name val="Calibri"/>
      <family val="2"/>
      <charset val="204"/>
      <scheme val="minor"/>
    </font>
    <font>
      <sz val="42"/>
      <name val="Calibri"/>
      <family val="2"/>
      <charset val="204"/>
      <scheme val="minor"/>
    </font>
    <font>
      <sz val="4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</font>
    <font>
      <sz val="34"/>
      <color rgb="FFFF0000"/>
      <name val="Calibri"/>
      <family val="2"/>
      <scheme val="minor"/>
    </font>
    <font>
      <b/>
      <sz val="32"/>
      <name val="Times New Roman"/>
      <family val="1"/>
      <charset val="204"/>
    </font>
    <font>
      <sz val="3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56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55"/>
      <color rgb="FFFF0000"/>
      <name val="Times New Roman"/>
      <family val="1"/>
      <charset val="204"/>
    </font>
    <font>
      <sz val="5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C4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164" fontId="8" fillId="0" borderId="0" applyFont="0" applyFill="0" applyBorder="0" applyAlignment="0" applyProtection="0"/>
    <xf numFmtId="0" fontId="7" fillId="0" borderId="0"/>
    <xf numFmtId="0" fontId="16" fillId="0" borderId="0"/>
    <xf numFmtId="166" fontId="16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30" fillId="0" borderId="0"/>
    <xf numFmtId="0" fontId="6" fillId="0" borderId="0"/>
    <xf numFmtId="0" fontId="6" fillId="0" borderId="0"/>
    <xf numFmtId="0" fontId="30" fillId="0" borderId="0"/>
    <xf numFmtId="0" fontId="6" fillId="0" borderId="0"/>
    <xf numFmtId="9" fontId="29" fillId="0" borderId="0"/>
    <xf numFmtId="9" fontId="29" fillId="0" borderId="0"/>
    <xf numFmtId="9" fontId="29" fillId="0" borderId="0"/>
    <xf numFmtId="9" fontId="29" fillId="0" borderId="0"/>
    <xf numFmtId="43" fontId="30" fillId="0" borderId="0"/>
    <xf numFmtId="166" fontId="29" fillId="0" borderId="0"/>
    <xf numFmtId="166" fontId="29" fillId="0" borderId="0"/>
    <xf numFmtId="43" fontId="30" fillId="0" borderId="0"/>
    <xf numFmtId="43" fontId="30" fillId="0" borderId="0"/>
    <xf numFmtId="166" fontId="29" fillId="0" borderId="0"/>
    <xf numFmtId="166" fontId="29" fillId="0" borderId="0"/>
    <xf numFmtId="0" fontId="32" fillId="0" borderId="0"/>
    <xf numFmtId="0" fontId="31" fillId="0" borderId="0"/>
    <xf numFmtId="0" fontId="5" fillId="0" borderId="0"/>
    <xf numFmtId="0" fontId="5" fillId="0" borderId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43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0" fontId="2" fillId="0" borderId="0"/>
  </cellStyleXfs>
  <cellXfs count="281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164" fontId="12" fillId="0" borderId="0" xfId="1" applyFont="1"/>
    <xf numFmtId="165" fontId="12" fillId="0" borderId="0" xfId="0" applyNumberFormat="1" applyFont="1"/>
    <xf numFmtId="0" fontId="12" fillId="0" borderId="0" xfId="0" applyFont="1" applyAlignment="1">
      <alignment vertical="center"/>
    </xf>
    <xf numFmtId="0" fontId="14" fillId="0" borderId="0" xfId="0" applyFont="1"/>
    <xf numFmtId="0" fontId="18" fillId="0" borderId="0" xfId="2" applyFont="1"/>
    <xf numFmtId="0" fontId="13" fillId="0" borderId="12" xfId="2" applyFont="1" applyBorder="1" applyAlignment="1">
      <alignment horizontal="center" vertical="center" wrapText="1"/>
    </xf>
    <xf numFmtId="0" fontId="13" fillId="2" borderId="12" xfId="2" applyFont="1" applyFill="1" applyBorder="1" applyAlignment="1">
      <alignment horizontal="center" vertical="center" wrapText="1"/>
    </xf>
    <xf numFmtId="0" fontId="19" fillId="0" borderId="0" xfId="2" applyFont="1"/>
    <xf numFmtId="0" fontId="21" fillId="0" borderId="0" xfId="2" applyFont="1"/>
    <xf numFmtId="0" fontId="23" fillId="0" borderId="0" xfId="0" applyFont="1"/>
    <xf numFmtId="169" fontId="17" fillId="7" borderId="12" xfId="4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28" fillId="5" borderId="0" xfId="2" applyFont="1" applyFill="1" applyAlignment="1">
      <alignment horizontal="left" vertical="center" wrapText="1"/>
    </xf>
    <xf numFmtId="0" fontId="24" fillId="0" borderId="12" xfId="2" applyFont="1" applyBorder="1" applyAlignment="1">
      <alignment horizontal="center" vertical="center" wrapText="1"/>
    </xf>
    <xf numFmtId="16" fontId="25" fillId="6" borderId="12" xfId="2" applyNumberFormat="1" applyFont="1" applyFill="1" applyBorder="1" applyAlignment="1">
      <alignment horizontal="center" vertical="center" wrapText="1"/>
    </xf>
    <xf numFmtId="16" fontId="25" fillId="6" borderId="12" xfId="5" applyNumberFormat="1" applyFont="1" applyFill="1" applyBorder="1" applyAlignment="1">
      <alignment horizontal="center" vertical="center" wrapText="1"/>
    </xf>
    <xf numFmtId="0" fontId="25" fillId="6" borderId="12" xfId="5" applyFont="1" applyFill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left" vertical="center" wrapText="1"/>
    </xf>
    <xf numFmtId="16" fontId="25" fillId="0" borderId="12" xfId="2" applyNumberFormat="1" applyFont="1" applyBorder="1" applyAlignment="1">
      <alignment horizontal="center" vertical="center" wrapText="1"/>
    </xf>
    <xf numFmtId="16" fontId="25" fillId="0" borderId="12" xfId="5" applyNumberFormat="1" applyFont="1" applyBorder="1" applyAlignment="1">
      <alignment horizontal="center" vertical="center" wrapText="1"/>
    </xf>
    <xf numFmtId="0" fontId="25" fillId="0" borderId="12" xfId="5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71" fontId="17" fillId="4" borderId="12" xfId="2" applyNumberFormat="1" applyFont="1" applyFill="1" applyBorder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2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172" fontId="28" fillId="0" borderId="12" xfId="0" applyNumberFormat="1" applyFont="1" applyBorder="1" applyAlignment="1">
      <alignment horizontal="center" vertical="center" wrapText="1"/>
    </xf>
    <xf numFmtId="0" fontId="28" fillId="0" borderId="12" xfId="49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12" xfId="49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167" fontId="13" fillId="3" borderId="13" xfId="2" applyNumberFormat="1" applyFont="1" applyFill="1" applyBorder="1" applyAlignment="1">
      <alignment vertical="center"/>
    </xf>
    <xf numFmtId="0" fontId="28" fillId="0" borderId="14" xfId="0" applyFont="1" applyBorder="1" applyAlignment="1">
      <alignment horizontal="center" vertical="center" wrapText="1"/>
    </xf>
    <xf numFmtId="0" fontId="28" fillId="0" borderId="9" xfId="2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28" fillId="0" borderId="12" xfId="17" applyFont="1" applyBorder="1" applyAlignment="1">
      <alignment horizontal="center" vertical="center" wrapText="1"/>
    </xf>
    <xf numFmtId="0" fontId="28" fillId="0" borderId="2" xfId="49" applyFont="1" applyBorder="1" applyAlignment="1">
      <alignment horizontal="center" vertical="center" wrapText="1"/>
    </xf>
    <xf numFmtId="0" fontId="28" fillId="0" borderId="12" xfId="100" applyFont="1" applyBorder="1" applyAlignment="1">
      <alignment horizontal="center" vertical="center" wrapText="1"/>
    </xf>
    <xf numFmtId="0" fontId="28" fillId="0" borderId="12" xfId="10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" fontId="28" fillId="0" borderId="12" xfId="0" applyNumberFormat="1" applyFont="1" applyBorder="1" applyAlignment="1">
      <alignment horizontal="center" vertical="center" wrapText="1"/>
    </xf>
    <xf numFmtId="167" fontId="28" fillId="0" borderId="12" xfId="2" applyNumberFormat="1" applyFont="1" applyBorder="1" applyAlignment="1">
      <alignment horizontal="center" vertical="center" wrapText="1"/>
    </xf>
    <xf numFmtId="0" fontId="27" fillId="0" borderId="12" xfId="49" applyFont="1" applyBorder="1" applyAlignment="1">
      <alignment horizontal="center" vertical="center" wrapText="1"/>
    </xf>
    <xf numFmtId="0" fontId="27" fillId="0" borderId="2" xfId="49" applyFont="1" applyBorder="1" applyAlignment="1">
      <alignment horizontal="center" vertical="center"/>
    </xf>
    <xf numFmtId="0" fontId="27" fillId="0" borderId="12" xfId="49" applyFont="1" applyBorder="1" applyAlignment="1">
      <alignment horizontal="center" vertical="center"/>
    </xf>
    <xf numFmtId="0" fontId="40" fillId="0" borderId="12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center" wrapText="1"/>
    </xf>
    <xf numFmtId="2" fontId="27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2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2" applyFont="1" applyBorder="1" applyAlignment="1">
      <alignment horizontal="left" vertical="center" wrapText="1"/>
    </xf>
    <xf numFmtId="0" fontId="28" fillId="0" borderId="9" xfId="2" applyFont="1" applyBorder="1" applyAlignment="1">
      <alignment horizontal="left" vertical="center" wrapText="1"/>
    </xf>
    <xf numFmtId="0" fontId="28" fillId="0" borderId="12" xfId="2" applyFont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28" fillId="0" borderId="2" xfId="49" applyFont="1" applyBorder="1" applyAlignment="1">
      <alignment horizontal="left" vertical="center" wrapText="1"/>
    </xf>
    <xf numFmtId="0" fontId="28" fillId="0" borderId="12" xfId="0" applyFont="1" applyBorder="1" applyAlignment="1">
      <alignment vertical="center" wrapText="1"/>
    </xf>
    <xf numFmtId="173" fontId="13" fillId="0" borderId="12" xfId="4" applyNumberFormat="1" applyFont="1" applyFill="1" applyBorder="1" applyAlignment="1">
      <alignment horizontal="right" vertical="center" wrapText="1"/>
    </xf>
    <xf numFmtId="173" fontId="17" fillId="7" borderId="12" xfId="4" applyNumberFormat="1" applyFont="1" applyFill="1" applyBorder="1" applyAlignment="1">
      <alignment horizontal="right" vertical="center" wrapText="1"/>
    </xf>
    <xf numFmtId="173" fontId="13" fillId="0" borderId="12" xfId="6" applyNumberFormat="1" applyFont="1" applyFill="1" applyBorder="1" applyAlignment="1">
      <alignment horizontal="center" vertical="center" wrapText="1"/>
    </xf>
    <xf numFmtId="173" fontId="13" fillId="0" borderId="12" xfId="1" applyNumberFormat="1" applyFont="1" applyFill="1" applyBorder="1" applyAlignment="1">
      <alignment horizontal="right" vertical="center" wrapText="1"/>
    </xf>
    <xf numFmtId="173" fontId="17" fillId="7" borderId="12" xfId="4" applyNumberFormat="1" applyFont="1" applyFill="1" applyBorder="1" applyAlignment="1">
      <alignment horizontal="right" vertical="center" wrapText="1" indent="4"/>
    </xf>
    <xf numFmtId="173" fontId="13" fillId="0" borderId="12" xfId="4" applyNumberFormat="1" applyFont="1" applyFill="1" applyBorder="1" applyAlignment="1">
      <alignment horizontal="right" vertical="center" wrapText="1" indent="3"/>
    </xf>
    <xf numFmtId="173" fontId="13" fillId="5" borderId="12" xfId="4" applyNumberFormat="1" applyFont="1" applyFill="1" applyBorder="1" applyAlignment="1">
      <alignment horizontal="right" vertical="center" wrapText="1"/>
    </xf>
    <xf numFmtId="173" fontId="17" fillId="7" borderId="12" xfId="4" applyNumberFormat="1" applyFont="1" applyFill="1" applyBorder="1" applyAlignment="1">
      <alignment horizontal="right" vertical="center" wrapText="1" indent="3"/>
    </xf>
    <xf numFmtId="0" fontId="28" fillId="0" borderId="12" xfId="17" applyFont="1" applyBorder="1" applyAlignment="1">
      <alignment horizontal="left" vertical="center" wrapText="1"/>
    </xf>
    <xf numFmtId="0" fontId="27" fillId="0" borderId="12" xfId="17" applyFont="1" applyBorder="1" applyAlignment="1">
      <alignment horizontal="center" vertical="center" wrapText="1"/>
    </xf>
    <xf numFmtId="173" fontId="42" fillId="0" borderId="12" xfId="4" applyNumberFormat="1" applyFont="1" applyFill="1" applyBorder="1" applyAlignment="1">
      <alignment horizontal="right" vertical="center" wrapText="1"/>
    </xf>
    <xf numFmtId="173" fontId="13" fillId="0" borderId="12" xfId="13" applyNumberFormat="1" applyFont="1" applyBorder="1" applyAlignment="1">
      <alignment horizontal="right" vertical="center" wrapText="1"/>
    </xf>
    <xf numFmtId="0" fontId="27" fillId="0" borderId="12" xfId="0" applyFont="1" applyBorder="1" applyAlignment="1">
      <alignment vertical="center" wrapText="1"/>
    </xf>
    <xf numFmtId="3" fontId="28" fillId="0" borderId="12" xfId="0" applyNumberFormat="1" applyFont="1" applyBorder="1" applyAlignment="1">
      <alignment horizontal="center" vertical="center"/>
    </xf>
    <xf numFmtId="173" fontId="13" fillId="0" borderId="12" xfId="2" applyNumberFormat="1" applyFont="1" applyBorder="1" applyAlignment="1">
      <alignment horizontal="right" vertical="center" wrapText="1"/>
    </xf>
    <xf numFmtId="173" fontId="13" fillId="0" borderId="12" xfId="6" applyNumberFormat="1" applyFont="1" applyFill="1" applyBorder="1" applyAlignment="1">
      <alignment horizontal="right" vertical="center" wrapText="1"/>
    </xf>
    <xf numFmtId="173" fontId="13" fillId="3" borderId="12" xfId="2" applyNumberFormat="1" applyFont="1" applyFill="1" applyBorder="1" applyAlignment="1">
      <alignment horizontal="right" vertical="center" wrapText="1"/>
    </xf>
    <xf numFmtId="173" fontId="13" fillId="3" borderId="12" xfId="2" applyNumberFormat="1" applyFont="1" applyFill="1" applyBorder="1" applyAlignment="1">
      <alignment vertical="center"/>
    </xf>
    <xf numFmtId="173" fontId="13" fillId="5" borderId="12" xfId="6" applyNumberFormat="1" applyFont="1" applyFill="1" applyBorder="1" applyAlignment="1">
      <alignment horizontal="center" vertical="center" wrapText="1"/>
    </xf>
    <xf numFmtId="173" fontId="13" fillId="5" borderId="12" xfId="1" applyNumberFormat="1" applyFont="1" applyFill="1" applyBorder="1" applyAlignment="1">
      <alignment horizontal="right" vertical="center" wrapText="1"/>
    </xf>
    <xf numFmtId="173" fontId="13" fillId="0" borderId="12" xfId="9" applyNumberFormat="1" applyFont="1" applyBorder="1" applyAlignment="1">
      <alignment horizontal="right" vertical="center" wrapText="1"/>
    </xf>
    <xf numFmtId="173" fontId="42" fillId="0" borderId="12" xfId="6" applyNumberFormat="1" applyFont="1" applyFill="1" applyBorder="1" applyAlignment="1">
      <alignment horizontal="center" vertical="center" wrapText="1"/>
    </xf>
    <xf numFmtId="173" fontId="17" fillId="4" borderId="12" xfId="2" applyNumberFormat="1" applyFont="1" applyFill="1" applyBorder="1" applyAlignment="1">
      <alignment vertical="center"/>
    </xf>
    <xf numFmtId="173" fontId="13" fillId="5" borderId="12" xfId="2" applyNumberFormat="1" applyFont="1" applyFill="1" applyBorder="1" applyAlignment="1">
      <alignment horizontal="right" vertical="center" wrapText="1"/>
    </xf>
    <xf numFmtId="171" fontId="13" fillId="3" borderId="12" xfId="2" applyNumberFormat="1" applyFont="1" applyFill="1" applyBorder="1" applyAlignment="1">
      <alignment horizontal="right" vertical="center" wrapText="1"/>
    </xf>
    <xf numFmtId="171" fontId="13" fillId="0" borderId="12" xfId="4" applyNumberFormat="1" applyFont="1" applyFill="1" applyBorder="1" applyAlignment="1">
      <alignment horizontal="right" vertical="center" wrapText="1"/>
    </xf>
    <xf numFmtId="173" fontId="17" fillId="4" borderId="12" xfId="1" applyNumberFormat="1" applyFont="1" applyFill="1" applyBorder="1" applyAlignment="1">
      <alignment vertical="center"/>
    </xf>
    <xf numFmtId="173" fontId="13" fillId="0" borderId="12" xfId="1" applyNumberFormat="1" applyFont="1" applyBorder="1" applyAlignment="1">
      <alignment vertical="center"/>
    </xf>
    <xf numFmtId="169" fontId="13" fillId="0" borderId="13" xfId="1" applyNumberFormat="1" applyFont="1" applyBorder="1" applyAlignment="1">
      <alignment vertical="center"/>
    </xf>
    <xf numFmtId="169" fontId="17" fillId="7" borderId="13" xfId="1" applyNumberFormat="1" applyFont="1" applyFill="1" applyBorder="1" applyAlignment="1">
      <alignment vertical="center"/>
    </xf>
    <xf numFmtId="169" fontId="17" fillId="4" borderId="12" xfId="1" applyNumberFormat="1" applyFont="1" applyFill="1" applyBorder="1" applyAlignment="1">
      <alignment horizontal="right" vertical="center" wrapText="1"/>
    </xf>
    <xf numFmtId="169" fontId="17" fillId="4" borderId="13" xfId="1" applyNumberFormat="1" applyFont="1" applyFill="1" applyBorder="1" applyAlignment="1">
      <alignment vertical="center"/>
    </xf>
    <xf numFmtId="173" fontId="17" fillId="4" borderId="12" xfId="1" applyNumberFormat="1" applyFont="1" applyFill="1" applyBorder="1" applyAlignment="1">
      <alignment horizontal="right" vertical="center" wrapText="1"/>
    </xf>
    <xf numFmtId="164" fontId="28" fillId="0" borderId="2" xfId="1" applyFont="1" applyBorder="1" applyAlignment="1">
      <alignment horizontal="center" vertical="center" wrapText="1"/>
    </xf>
    <xf numFmtId="164" fontId="28" fillId="0" borderId="12" xfId="1" applyFont="1" applyBorder="1" applyAlignment="1">
      <alignment horizontal="center" vertical="center" wrapText="1"/>
    </xf>
    <xf numFmtId="164" fontId="28" fillId="0" borderId="9" xfId="1" applyFont="1" applyBorder="1" applyAlignment="1">
      <alignment horizontal="center" vertical="center" wrapText="1"/>
    </xf>
    <xf numFmtId="0" fontId="28" fillId="5" borderId="12" xfId="2" applyFont="1" applyFill="1" applyBorder="1" applyAlignment="1">
      <alignment horizontal="left" vertical="center" wrapText="1"/>
    </xf>
    <xf numFmtId="0" fontId="28" fillId="0" borderId="6" xfId="2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173" fontId="43" fillId="0" borderId="12" xfId="4" applyNumberFormat="1" applyFont="1" applyFill="1" applyBorder="1" applyAlignment="1">
      <alignment horizontal="right" vertical="center" wrapText="1"/>
    </xf>
    <xf numFmtId="173" fontId="13" fillId="0" borderId="12" xfId="4" applyNumberFormat="1" applyFont="1" applyFill="1" applyBorder="1" applyAlignment="1">
      <alignment horizontal="right" vertical="center" wrapText="1" indent="5"/>
    </xf>
    <xf numFmtId="173" fontId="13" fillId="0" borderId="12" xfId="8" applyNumberFormat="1" applyFont="1" applyFill="1" applyBorder="1" applyAlignment="1">
      <alignment horizontal="right" vertical="center" wrapText="1"/>
    </xf>
    <xf numFmtId="173" fontId="13" fillId="0" borderId="12" xfId="10" applyNumberFormat="1" applyFont="1" applyFill="1" applyBorder="1" applyAlignment="1">
      <alignment horizontal="right" vertical="center" wrapText="1"/>
    </xf>
    <xf numFmtId="173" fontId="42" fillId="0" borderId="12" xfId="12" applyNumberFormat="1" applyFont="1" applyFill="1" applyBorder="1" applyAlignment="1">
      <alignment horizontal="right" vertical="center" wrapText="1"/>
    </xf>
    <xf numFmtId="173" fontId="13" fillId="0" borderId="12" xfId="12" applyNumberFormat="1" applyFont="1" applyFill="1" applyBorder="1" applyAlignment="1">
      <alignment horizontal="right" vertical="center" wrapText="1"/>
    </xf>
    <xf numFmtId="173" fontId="13" fillId="0" borderId="13" xfId="2" applyNumberFormat="1" applyFont="1" applyFill="1" applyBorder="1" applyAlignment="1">
      <alignment horizontal="right" vertical="center"/>
    </xf>
    <xf numFmtId="173" fontId="13" fillId="0" borderId="13" xfId="2" applyNumberFormat="1" applyFont="1" applyFill="1" applyBorder="1" applyAlignment="1">
      <alignment vertical="center"/>
    </xf>
    <xf numFmtId="173" fontId="13" fillId="0" borderId="12" xfId="1" applyNumberFormat="1" applyFont="1" applyFill="1" applyBorder="1" applyAlignment="1">
      <alignment vertical="center" wrapText="1"/>
    </xf>
    <xf numFmtId="173" fontId="13" fillId="0" borderId="13" xfId="2" applyNumberFormat="1" applyFont="1" applyFill="1" applyBorder="1" applyAlignment="1">
      <alignment horizontal="right" vertical="center" wrapText="1"/>
    </xf>
    <xf numFmtId="173" fontId="13" fillId="0" borderId="12" xfId="13" applyNumberFormat="1" applyFont="1" applyFill="1" applyBorder="1" applyAlignment="1">
      <alignment horizontal="right" vertical="center" wrapText="1"/>
    </xf>
    <xf numFmtId="173" fontId="43" fillId="0" borderId="12" xfId="1" applyNumberFormat="1" applyFont="1" applyFill="1" applyBorder="1" applyAlignment="1">
      <alignment horizontal="right" vertical="center" wrapText="1"/>
    </xf>
    <xf numFmtId="173" fontId="13" fillId="0" borderId="12" xfId="2" applyNumberFormat="1" applyFont="1" applyFill="1" applyBorder="1" applyAlignment="1">
      <alignment horizontal="right" vertical="center" wrapText="1"/>
    </xf>
    <xf numFmtId="173" fontId="13" fillId="0" borderId="12" xfId="16" applyNumberFormat="1" applyFont="1" applyFill="1" applyBorder="1" applyAlignment="1">
      <alignment horizontal="right" vertical="center" wrapText="1"/>
    </xf>
    <xf numFmtId="173" fontId="13" fillId="0" borderId="12" xfId="2" applyNumberFormat="1" applyFont="1" applyFill="1" applyBorder="1" applyAlignment="1">
      <alignment vertical="center"/>
    </xf>
    <xf numFmtId="0" fontId="28" fillId="0" borderId="1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164" fontId="34" fillId="0" borderId="12" xfId="1" applyFont="1" applyBorder="1" applyAlignment="1">
      <alignment horizontal="center" vertical="center"/>
    </xf>
    <xf numFmtId="164" fontId="28" fillId="0" borderId="12" xfId="1" applyFont="1" applyFill="1" applyBorder="1" applyAlignment="1">
      <alignment horizontal="center" vertical="center" wrapText="1"/>
    </xf>
    <xf numFmtId="164" fontId="13" fillId="3" borderId="13" xfId="1" applyFont="1" applyFill="1" applyBorder="1" applyAlignment="1">
      <alignment vertical="center"/>
    </xf>
    <xf numFmtId="173" fontId="13" fillId="3" borderId="13" xfId="1" applyNumberFormat="1" applyFont="1" applyFill="1" applyBorder="1" applyAlignment="1">
      <alignment vertical="center"/>
    </xf>
    <xf numFmtId="0" fontId="28" fillId="5" borderId="12" xfId="49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vertical="center" wrapText="1"/>
    </xf>
    <xf numFmtId="0" fontId="28" fillId="5" borderId="12" xfId="49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170" fontId="13" fillId="0" borderId="2" xfId="3" applyNumberFormat="1" applyFont="1" applyBorder="1" applyAlignment="1">
      <alignment horizontal="center" vertical="center" wrapText="1"/>
    </xf>
    <xf numFmtId="170" fontId="13" fillId="0" borderId="6" xfId="3" applyNumberFormat="1" applyFont="1" applyBorder="1" applyAlignment="1">
      <alignment horizontal="center" vertical="center" wrapText="1"/>
    </xf>
    <xf numFmtId="170" fontId="13" fillId="0" borderId="9" xfId="3" applyNumberFormat="1" applyFont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2" xfId="14" applyFont="1" applyBorder="1" applyAlignment="1">
      <alignment horizontal="center" vertical="center" wrapText="1"/>
    </xf>
    <xf numFmtId="0" fontId="13" fillId="0" borderId="6" xfId="14" applyFont="1" applyBorder="1" applyAlignment="1">
      <alignment horizontal="center" vertical="center" wrapText="1"/>
    </xf>
    <xf numFmtId="0" fontId="13" fillId="0" borderId="9" xfId="14" applyFont="1" applyBorder="1" applyAlignment="1">
      <alignment horizontal="center" vertical="center" wrapText="1"/>
    </xf>
    <xf numFmtId="0" fontId="13" fillId="5" borderId="2" xfId="2" applyFont="1" applyFill="1" applyBorder="1" applyAlignment="1">
      <alignment horizontal="center" vertical="center" wrapText="1"/>
    </xf>
    <xf numFmtId="0" fontId="13" fillId="5" borderId="6" xfId="2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 wrapText="1"/>
    </xf>
    <xf numFmtId="168" fontId="13" fillId="0" borderId="2" xfId="3" applyNumberFormat="1" applyFont="1" applyBorder="1" applyAlignment="1">
      <alignment horizontal="center" vertical="center" wrapText="1"/>
    </xf>
    <xf numFmtId="168" fontId="13" fillId="0" borderId="6" xfId="3" applyNumberFormat="1" applyFont="1" applyBorder="1" applyAlignment="1">
      <alignment horizontal="center" vertical="center" wrapText="1"/>
    </xf>
    <xf numFmtId="168" fontId="13" fillId="0" borderId="9" xfId="3" applyNumberFormat="1" applyFont="1" applyBorder="1" applyAlignment="1">
      <alignment horizontal="center" vertical="center" wrapText="1"/>
    </xf>
    <xf numFmtId="0" fontId="13" fillId="0" borderId="2" xfId="11" applyFont="1" applyBorder="1" applyAlignment="1">
      <alignment horizontal="center" vertical="center" wrapText="1"/>
    </xf>
    <xf numFmtId="0" fontId="13" fillId="0" borderId="6" xfId="11" applyFont="1" applyBorder="1" applyAlignment="1">
      <alignment horizontal="center" vertical="center" wrapText="1"/>
    </xf>
    <xf numFmtId="0" fontId="13" fillId="0" borderId="9" xfId="11" applyFont="1" applyBorder="1" applyAlignment="1">
      <alignment horizontal="center" vertical="center" wrapText="1"/>
    </xf>
    <xf numFmtId="0" fontId="13" fillId="5" borderId="2" xfId="5" applyFont="1" applyFill="1" applyBorder="1" applyAlignment="1">
      <alignment horizontal="center" vertical="center" wrapText="1"/>
    </xf>
    <xf numFmtId="0" fontId="13" fillId="5" borderId="6" xfId="5" applyFont="1" applyFill="1" applyBorder="1" applyAlignment="1">
      <alignment horizontal="center" vertical="center" wrapText="1"/>
    </xf>
    <xf numFmtId="0" fontId="13" fillId="5" borderId="9" xfId="5" applyFont="1" applyFill="1" applyBorder="1" applyAlignment="1">
      <alignment horizontal="center" vertical="center" wrapText="1"/>
    </xf>
    <xf numFmtId="170" fontId="13" fillId="5" borderId="2" xfId="3" applyNumberFormat="1" applyFont="1" applyFill="1" applyBorder="1" applyAlignment="1">
      <alignment horizontal="center" vertical="center" wrapText="1"/>
    </xf>
    <xf numFmtId="170" fontId="13" fillId="5" borderId="6" xfId="3" applyNumberFormat="1" applyFont="1" applyFill="1" applyBorder="1" applyAlignment="1">
      <alignment horizontal="center" vertical="center" wrapText="1"/>
    </xf>
    <xf numFmtId="170" fontId="13" fillId="5" borderId="9" xfId="3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10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9" xfId="1" applyFont="1" applyFill="1" applyBorder="1" applyAlignment="1">
      <alignment horizontal="center" vertical="center" wrapText="1"/>
    </xf>
    <xf numFmtId="165" fontId="13" fillId="2" borderId="2" xfId="2" applyNumberFormat="1" applyFont="1" applyFill="1" applyBorder="1" applyAlignment="1">
      <alignment horizontal="center" vertical="center" wrapText="1"/>
    </xf>
    <xf numFmtId="165" fontId="13" fillId="2" borderId="9" xfId="2" applyNumberFormat="1" applyFont="1" applyFill="1" applyBorder="1" applyAlignment="1">
      <alignment horizontal="center" vertical="center" wrapText="1"/>
    </xf>
    <xf numFmtId="0" fontId="33" fillId="2" borderId="2" xfId="96" applyFont="1" applyFill="1" applyBorder="1" applyAlignment="1">
      <alignment horizontal="center" vertical="center" wrapText="1"/>
    </xf>
    <xf numFmtId="0" fontId="33" fillId="2" borderId="9" xfId="96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2" xfId="2" applyFont="1" applyBorder="1" applyAlignment="1">
      <alignment horizontal="left" vertical="center" wrapText="1"/>
    </xf>
    <xf numFmtId="0" fontId="28" fillId="0" borderId="2" xfId="2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12" xfId="2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12" xfId="2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2" xfId="2" applyFont="1" applyBorder="1" applyAlignment="1">
      <alignment horizontal="center" vertical="center" wrapText="1"/>
    </xf>
    <xf numFmtId="0" fontId="27" fillId="0" borderId="6" xfId="2" applyFont="1" applyBorder="1" applyAlignment="1">
      <alignment horizontal="center" vertical="center" wrapText="1"/>
    </xf>
    <xf numFmtId="0" fontId="27" fillId="0" borderId="9" xfId="2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6" xfId="2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/>
    </xf>
    <xf numFmtId="0" fontId="27" fillId="5" borderId="12" xfId="2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2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0" fontId="37" fillId="0" borderId="9" xfId="0" applyFont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28" fillId="5" borderId="12" xfId="0" applyNumberFormat="1" applyFont="1" applyFill="1" applyBorder="1" applyAlignment="1">
      <alignment horizontal="left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 wrapText="1"/>
    </xf>
    <xf numFmtId="0" fontId="13" fillId="5" borderId="7" xfId="2" applyFont="1" applyFill="1" applyBorder="1" applyAlignment="1">
      <alignment horizontal="center" vertical="center" wrapText="1"/>
    </xf>
    <xf numFmtId="0" fontId="13" fillId="5" borderId="0" xfId="2" applyFont="1" applyFill="1" applyAlignment="1">
      <alignment horizontal="center" vertical="center" wrapText="1"/>
    </xf>
    <xf numFmtId="0" fontId="13" fillId="5" borderId="8" xfId="2" applyFont="1" applyFill="1" applyBorder="1" applyAlignment="1">
      <alignment horizontal="center" vertical="center" wrapText="1"/>
    </xf>
    <xf numFmtId="0" fontId="13" fillId="5" borderId="10" xfId="2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0" fontId="13" fillId="5" borderId="11" xfId="2" applyFont="1" applyFill="1" applyBorder="1" applyAlignment="1">
      <alignment horizontal="center" vertical="center" wrapText="1"/>
    </xf>
  </cellXfs>
  <cellStyles count="117">
    <cellStyle name="Обычный" xfId="0" builtinId="0"/>
    <cellStyle name="Обычный 2" xfId="18" xr:uid="{28E97036-4CE4-4FA3-A240-EB0780B6508D}"/>
    <cellStyle name="Обычный 2 2" xfId="19" xr:uid="{EC951504-6BED-45C1-9C4B-0D8571F96235}"/>
    <cellStyle name="Обычный 2 2 10" xfId="96" xr:uid="{CAB9AF9D-7836-438A-B031-ECD96FB74CA6}"/>
    <cellStyle name="Обычный 2 2 11" xfId="104" xr:uid="{4CF2FB13-854C-47EA-B844-8E7049332478}"/>
    <cellStyle name="Обычный 2 2 11 3 2 8" xfId="11" xr:uid="{00000000-0005-0000-0000-000001000000}"/>
    <cellStyle name="Обычный 2 2 12 2 2 10 2 2 2" xfId="15" xr:uid="{00000000-0005-0000-0000-000002000000}"/>
    <cellStyle name="Обычный 2 2 14" xfId="20" xr:uid="{24438F03-21DD-4757-BF6D-A4900FAEE5DA}"/>
    <cellStyle name="Обычный 2 2 14 10 2" xfId="12" xr:uid="{00000000-0005-0000-0000-000003000000}"/>
    <cellStyle name="Обычный 2 2 14 2" xfId="49" xr:uid="{CE28163C-98C5-418A-BEB1-51B328997D9E}"/>
    <cellStyle name="Обычный 2 2 14 2 2" xfId="116" xr:uid="{3DBEFF94-0604-4DCF-B648-AAA15037A144}"/>
    <cellStyle name="Обычный 2 2 14 2 3" xfId="108" xr:uid="{C3266199-7C00-4B81-8787-8F9FE511A4C7}"/>
    <cellStyle name="Обычный 2 2 14 2 9 2" xfId="2" xr:uid="{00000000-0005-0000-0000-000004000000}"/>
    <cellStyle name="Обычный 2 2 14 2 9 2 2" xfId="98" xr:uid="{269CCB5C-9B99-4D83-920B-0D7D88C84BCA}"/>
    <cellStyle name="Обычный 2 2 14 2 9 2 3" xfId="101" xr:uid="{408343A2-0CC0-47C0-8C2C-B877D885144D}"/>
    <cellStyle name="Обычный 2 2 14 3" xfId="37" xr:uid="{65906AF1-8CAC-47EA-AE07-6C1596E20CBF}"/>
    <cellStyle name="Обычный 2 2 14 3 2" xfId="110" xr:uid="{0C90AAAE-1DA1-4BF7-9BB6-B326ADCAF755}"/>
    <cellStyle name="Обычный 2 2 14 4" xfId="97" xr:uid="{EA8D84C1-BFEC-41E4-B208-DEC22FBC34A9}"/>
    <cellStyle name="Обычный 2 2 14 5" xfId="105" xr:uid="{D01A7A60-D0FC-426E-B120-27C63F1F792A}"/>
    <cellStyle name="Обычный 2 2 2" xfId="48" xr:uid="{D136782C-91F8-4FA0-B640-E248A72DE200}"/>
    <cellStyle name="Обычный 2 2 2 2" xfId="55" xr:uid="{0F1796CF-7FB2-44B2-A580-0139B2144B0A}"/>
    <cellStyle name="Обычный 2 2 2 2 2" xfId="70" xr:uid="{A9409D61-F51E-4D14-A09C-3718BD34A18F}"/>
    <cellStyle name="Обычный 2 2 2 2 3" xfId="115" xr:uid="{C6408027-2BB9-49EF-9D55-E44C6DAF81E1}"/>
    <cellStyle name="Обычный 2 2 2 3" xfId="71" xr:uid="{811B660E-408E-4480-A025-B93B686EF3BF}"/>
    <cellStyle name="Обычный 2 2 2 4" xfId="107" xr:uid="{E75DAA15-0BA0-41E9-B79C-86FBC1E3141F}"/>
    <cellStyle name="Обычный 2 2 3" xfId="36" xr:uid="{3931DF8D-3BFD-48DF-BEF4-D732B97C18A1}"/>
    <cellStyle name="Обычный 2 2 3 2" xfId="54" xr:uid="{B2D08B11-DA08-4108-8A5A-36AF1035DADF}"/>
    <cellStyle name="Обычный 2 2 3 2 2" xfId="72" xr:uid="{2DEC6953-4CD2-47AE-BE32-ED2D6ACC48D0}"/>
    <cellStyle name="Обычный 2 2 3 3" xfId="73" xr:uid="{85EF861F-19CA-42F7-97B0-6779275615AE}"/>
    <cellStyle name="Обычный 2 2 3 4" xfId="109" xr:uid="{AC574DD8-5E9A-48E4-8A43-3C7C2E0D3346}"/>
    <cellStyle name="Обычный 2 2 4" xfId="53" xr:uid="{3E123A34-94F4-42C1-B57E-A6C72F3983D8}"/>
    <cellStyle name="Обычный 2 2 4 2" xfId="52" xr:uid="{F3571E8A-DF5B-47C7-B351-95A1075F2F55}"/>
    <cellStyle name="Обычный 2 2 4 2 2" xfId="74" xr:uid="{7E9854DF-076C-42BF-93B9-095F6FD6399E}"/>
    <cellStyle name="Обычный 2 2 4 3" xfId="75" xr:uid="{B1D0596C-4261-4A18-A57D-E9EC249AB6EE}"/>
    <cellStyle name="Обычный 2 2 5" xfId="51" xr:uid="{6C3E25CE-541D-442B-980F-468631E7E17B}"/>
    <cellStyle name="Обычный 2 2 5 2" xfId="76" xr:uid="{BE62E9CA-E62B-4290-8BD6-6DFE0A1DB300}"/>
    <cellStyle name="Обычный 2 2 6" xfId="50" xr:uid="{F7316480-D60D-4253-B265-269225CAC065}"/>
    <cellStyle name="Обычный 2 2 6 2" xfId="77" xr:uid="{B63049AC-668B-4385-96E2-0D888D6D8755}"/>
    <cellStyle name="Обычный 2 2 6 8 2 3" xfId="14" xr:uid="{00000000-0005-0000-0000-000005000000}"/>
    <cellStyle name="Обычный 2 2 7" xfId="62" xr:uid="{1D1C657F-838F-4269-BE5D-508FD8AC9C50}"/>
    <cellStyle name="Обычный 2 2 7 2" xfId="63" xr:uid="{D7BF4B77-B47F-490F-8432-10B82237701D}"/>
    <cellStyle name="Обычный 2 2 7 2 2" xfId="64" xr:uid="{16C551E0-ACDA-47F6-AF0D-7427E62A3211}"/>
    <cellStyle name="Обычный 2 2 7 2 2 2" xfId="65" xr:uid="{5FB1B84F-4FD8-461C-BAD2-291E40BBA42E}"/>
    <cellStyle name="Обычный 2 2 7 2 2 2 2" xfId="78" xr:uid="{8E071BC1-2683-4D04-96EE-308EEA8E86D9}"/>
    <cellStyle name="Обычный 2 2 7 2 2 2 5 3" xfId="10" xr:uid="{00000000-0005-0000-0000-000006000000}"/>
    <cellStyle name="Обычный 2 2 7 2 2 3" xfId="66" xr:uid="{B7597C5F-E86B-4CC9-A80D-4617D344EBE1}"/>
    <cellStyle name="Обычный 2 2 7 2 2 3 2" xfId="67" xr:uid="{950D0070-FC5E-45BA-B8E5-7FA17A42AE64}"/>
    <cellStyle name="Обычный 2 2 7 2 2 3 2 2" xfId="68" xr:uid="{E863ED0E-1D8A-4E8D-91FC-0C681916979A}"/>
    <cellStyle name="Обычный 2 2 7 2 2 3 2 2 2" xfId="79" xr:uid="{B5AB9F19-3FEE-4B69-A25A-30F8A4F76259}"/>
    <cellStyle name="Обычный 2 2 7 2 2 3 2 2 3" xfId="69" xr:uid="{EC0FD043-10FB-40E2-AEFB-31C02E83A924}"/>
    <cellStyle name="Обычный 2 2 7 2 2 3 2 2 3 10 2 2" xfId="13" xr:uid="{00000000-0005-0000-0000-000007000000}"/>
    <cellStyle name="Обычный 2 2 7 2 2 3 2 2 3 2" xfId="94" xr:uid="{81C66E85-50FA-4379-AC7F-37C30D84570E}"/>
    <cellStyle name="Обычный 2 2 7 2 2 3 2 3" xfId="80" xr:uid="{72DB4384-6580-4553-A9A5-F89089F65BAB}"/>
    <cellStyle name="Обычный 2 2 7 2 2 3 3" xfId="81" xr:uid="{30574397-6EE4-426B-8BF0-5D4022327A7B}"/>
    <cellStyle name="Обычный 2 2 7 2 2 4" xfId="82" xr:uid="{EB862592-6A74-497E-B542-7A8A9AC1913D}"/>
    <cellStyle name="Обычный 2 2 7 2 2 6 3" xfId="9" xr:uid="{00000000-0005-0000-0000-000008000000}"/>
    <cellStyle name="Обычный 2 2 7 2 3" xfId="83" xr:uid="{622BEEEE-0C06-4B2F-ABDB-184E517F2743}"/>
    <cellStyle name="Обычный 2 2 7 3" xfId="84" xr:uid="{ACE2CB6D-E289-415A-B8FF-1CB677154AC1}"/>
    <cellStyle name="Обычный 2 2 7 7 2 3" xfId="5" xr:uid="{00000000-0005-0000-0000-000009000000}"/>
    <cellStyle name="Обычный 2 2 8" xfId="85" xr:uid="{C87AC256-C9DA-4FEB-90C9-85FBE408BC1D}"/>
    <cellStyle name="Обычный 2 2 9" xfId="93" xr:uid="{8977E41E-50E0-44AC-9AC8-5D8B287501DA}"/>
    <cellStyle name="Обычный 2 2_30-ра" xfId="3" xr:uid="{00000000-0005-0000-0000-00000A000000}"/>
    <cellStyle name="Обычный 2 3" xfId="35" xr:uid="{29E9355D-8A27-4A67-8430-0C16E41004EB}"/>
    <cellStyle name="Обычный 2 3 2" xfId="95" xr:uid="{34101158-9B32-4AAC-9C05-C151E1852543}"/>
    <cellStyle name="Обычный 3" xfId="21" xr:uid="{400240EA-519B-42FC-9CD1-C994A4238EB7}"/>
    <cellStyle name="Обычный 4" xfId="22" xr:uid="{7240A61E-8780-452B-8FD1-C44E72BEEA3E}"/>
    <cellStyle name="Обычный 4 2" xfId="38" xr:uid="{A4C55848-ECBA-4F27-B939-35FC4D351D04}"/>
    <cellStyle name="Обычный 4 2 2" xfId="56" xr:uid="{878716D3-0753-4D3A-988C-AFC52C84E35D}"/>
    <cellStyle name="Обычный 4 2 2 2" xfId="86" xr:uid="{063D30F4-CEF8-48E6-A68A-B775D7B919E7}"/>
    <cellStyle name="Обычный 4 2 3" xfId="87" xr:uid="{73E691E4-974E-4118-BBF2-CB0F54BE8914}"/>
    <cellStyle name="Обычный 4 2 4" xfId="111" xr:uid="{270B16AE-6992-4D57-B124-5319FFDA9531}"/>
    <cellStyle name="Обычный 4 3" xfId="57" xr:uid="{AA6C4C3A-AD6E-4DB8-9E06-3DFC3FF500BF}"/>
    <cellStyle name="Обычный 4 3 2" xfId="58" xr:uid="{B84EF707-B19C-478C-BA1B-B67BC419CFC8}"/>
    <cellStyle name="Обычный 4 3 2 2" xfId="88" xr:uid="{B7E71D57-5279-41FA-983A-4FC93CAB446C}"/>
    <cellStyle name="Обычный 4 3 3" xfId="89" xr:uid="{B4EC90AF-DE65-40B6-AB1F-0470BE450099}"/>
    <cellStyle name="Обычный 4 4" xfId="59" xr:uid="{7EE8B56E-85A4-485D-8120-AC2E4B8FA849}"/>
    <cellStyle name="Обычный 4 4 2" xfId="90" xr:uid="{DC82EA6E-6E5C-4D98-B278-031A5C60289F}"/>
    <cellStyle name="Обычный 4 5" xfId="60" xr:uid="{114D59C4-7CC4-4A06-BAF3-A7B741DF292A}"/>
    <cellStyle name="Обычный 4 5 2" xfId="91" xr:uid="{D8A09504-2C8D-46CF-BF83-ABDAE988D93D}"/>
    <cellStyle name="Обычный 4 6" xfId="92" xr:uid="{946771C0-4201-4D38-848C-0DBE3FD3FFFA}"/>
    <cellStyle name="Обычный 4 7" xfId="99" xr:uid="{1E0D0CE4-0C71-4E64-9D54-46FF0D55B9B9}"/>
    <cellStyle name="Обычный 4 8" xfId="106" xr:uid="{1A8C115C-B350-421D-A76C-1C3744D5C951}"/>
    <cellStyle name="Обычный 5" xfId="17" xr:uid="{6447E49E-DBE8-4474-AF0D-91AB671817B1}"/>
    <cellStyle name="Обычный 5 2" xfId="102" xr:uid="{C38AD66E-C481-4A9C-8F30-ED425208C837}"/>
    <cellStyle name="Обычный 6" xfId="34" xr:uid="{A6C3A228-9C68-4A46-93A5-D52FF9D4A32D}"/>
    <cellStyle name="Обычный 7" xfId="100" xr:uid="{C1A41787-D4A4-47F7-81FB-3A7811B5F57A}"/>
    <cellStyle name="Процентный 2" xfId="23" xr:uid="{AAD29143-B7FE-46F3-9DD4-1BA67EA5A31C}"/>
    <cellStyle name="Процентный 2 2" xfId="24" xr:uid="{C00657C7-2C00-49EC-9288-229BD145E8B8}"/>
    <cellStyle name="Процентный 2 2 2" xfId="40" xr:uid="{AD273E8E-E8F2-4C61-AA06-5CBE6197A80D}"/>
    <cellStyle name="Процентный 2 3" xfId="39" xr:uid="{30393B2A-12E5-4C5D-B8B1-ECCF5EA2FAA7}"/>
    <cellStyle name="Процентный 3" xfId="25" xr:uid="{F019DED3-6A7D-4F6B-A93A-C351F3AF3EC9}"/>
    <cellStyle name="Процентный 3 2" xfId="41" xr:uid="{CD592D6E-053A-4205-8593-A500C756265C}"/>
    <cellStyle name="Процентный 4" xfId="26" xr:uid="{8860694C-AB02-4587-B5F1-A76D40A89DE3}"/>
    <cellStyle name="Процентный 4 2" xfId="42" xr:uid="{F65F6286-6F07-486A-96A3-E0B72AAC27A7}"/>
    <cellStyle name="Финансовый" xfId="1" builtinId="3"/>
    <cellStyle name="Финансовый 2" xfId="27" xr:uid="{D453EB8D-CB02-4E04-B17E-3122679F160B}"/>
    <cellStyle name="Финансовый 2 2" xfId="28" xr:uid="{ED042C76-CC40-4F52-9ADC-5AED987F05C3}"/>
    <cellStyle name="Финансовый 2 2 2" xfId="4" xr:uid="{00000000-0005-0000-0000-00000C000000}"/>
    <cellStyle name="Финансовый 2 2 2 2" xfId="29" xr:uid="{FC5D94AE-7F8C-4450-9707-248EC52F7F9E}"/>
    <cellStyle name="Финансовый 2 3" xfId="7" xr:uid="{00000000-0005-0000-0000-00000D000000}"/>
    <cellStyle name="Финансовый 2 3 2" xfId="112" xr:uid="{BCDD5142-4992-4154-9BA6-43F23F8B097A}"/>
    <cellStyle name="Финансовый 2 3 3" xfId="6" xr:uid="{00000000-0005-0000-0000-00000E000000}"/>
    <cellStyle name="Финансовый 2 4" xfId="43" xr:uid="{9B4BF6D0-03CC-41F3-AD3E-C423E5189223}"/>
    <cellStyle name="Финансовый 2 5" xfId="8" xr:uid="{00000000-0005-0000-0000-00000F000000}"/>
    <cellStyle name="Финансовый 3" xfId="30" xr:uid="{8F8247B6-CBCF-40D8-AF6F-B557C31DCC76}"/>
    <cellStyle name="Финансовый 3 2" xfId="31" xr:uid="{C94EC34D-EF58-406D-8A61-69653397FDAF}"/>
    <cellStyle name="Финансовый 3 2 2" xfId="45" xr:uid="{A59B0D70-8DE0-4E90-968E-1A31087A237C}"/>
    <cellStyle name="Финансовый 3 2 2 2" xfId="103" xr:uid="{3FAB9F64-8D60-4714-932F-0E4077DC604A}"/>
    <cellStyle name="Финансовый 3 2 2 3" xfId="114" xr:uid="{9953D4D4-6F92-43A8-8739-306E2B859B32}"/>
    <cellStyle name="Финансовый 3 3" xfId="44" xr:uid="{FB984029-C83D-445E-8627-0F00E7589D52}"/>
    <cellStyle name="Финансовый 3 3 2" xfId="113" xr:uid="{FB2C62A8-C2D5-45E0-97F5-2D19B939F36B}"/>
    <cellStyle name="Финансовый 3 5" xfId="16" xr:uid="{00000000-0005-0000-0000-000010000000}"/>
    <cellStyle name="Финансовый 4" xfId="32" xr:uid="{6E0F9A68-1188-4BC6-B61A-7CC45B3B4B39}"/>
    <cellStyle name="Финансовый 4 2" xfId="46" xr:uid="{11C6FF6E-AFAF-47CF-8CBC-D745C6405166}"/>
    <cellStyle name="Финансовый 5" xfId="33" xr:uid="{34658365-5B93-4AF5-B8DE-90CE83F18638}"/>
    <cellStyle name="Финансовый 5 2" xfId="47" xr:uid="{98A09EB0-62DB-4561-AF64-D9A4663D5940}"/>
    <cellStyle name="Финансовый 6" xfId="61" xr:uid="{9740BF21-77C0-4920-8FFD-3414AE970FFA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&#1054;&#1090;&#1095;&#1077;&#1090;%20&#1087;&#1086;%20&#1052;&#1055;%2003%20-%202%20&#1082;&#1074;&#1072;&#1088;&#1090;&#1072;&#1083;%202022%20(&#1089;%20&#1087;&#1086;&#1082;&#1072;&#1079;&#1072;&#1090;&#1077;&#1083;&#1103;&#1084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П 3 (6 меясцев 2022)"/>
      <sheetName val="сводн.мес._73"/>
      <sheetName val="по уч-ям"/>
      <sheetName val="Лист1"/>
      <sheetName val="Лист2"/>
      <sheetName val="Лист3"/>
    </sheetNames>
    <sheetDataSet>
      <sheetData sheetId="0"/>
      <sheetData sheetId="1"/>
      <sheetData sheetId="2">
        <row r="50">
          <cell r="AB50">
            <v>2400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9"/>
  <sheetViews>
    <sheetView tabSelected="1" view="pageBreakPreview" zoomScale="20" zoomScaleNormal="20" zoomScaleSheetLayoutView="20" workbookViewId="0">
      <pane xSplit="5" ySplit="6" topLeftCell="F7" activePane="bottomRight" state="frozen"/>
      <selection pane="topRight" activeCell="D1" sqref="D1"/>
      <selection pane="bottomLeft" activeCell="A7" sqref="A7"/>
      <selection pane="bottomRight" activeCell="B19" sqref="B19:E24"/>
    </sheetView>
  </sheetViews>
  <sheetFormatPr defaultRowHeight="70.5" x14ac:dyDescent="1.05"/>
  <cols>
    <col min="1" max="2" width="18.7109375" style="63" customWidth="1"/>
    <col min="3" max="3" width="9.85546875" style="1" customWidth="1"/>
    <col min="4" max="4" width="69.28515625" style="1" hidden="1" customWidth="1"/>
    <col min="5" max="5" width="77.140625" style="64" customWidth="1"/>
    <col min="6" max="6" width="66.5703125" style="2" customWidth="1"/>
    <col min="7" max="7" width="128.7109375" style="3" bestFit="1" customWidth="1"/>
    <col min="8" max="8" width="99.42578125" style="3" customWidth="1"/>
    <col min="9" max="9" width="103" style="4" customWidth="1"/>
    <col min="10" max="10" width="96.5703125" style="5" customWidth="1"/>
    <col min="11" max="11" width="81.140625" style="6" customWidth="1"/>
    <col min="12" max="12" width="89.28515625" style="6" customWidth="1"/>
    <col min="13" max="13" width="90" style="6" customWidth="1"/>
    <col min="14" max="14" width="147.28515625" style="3" customWidth="1"/>
    <col min="15" max="16384" width="9.140625" style="7"/>
  </cols>
  <sheetData>
    <row r="1" spans="1:14" ht="16.5" customHeight="1" x14ac:dyDescent="1.05"/>
    <row r="2" spans="1:14" ht="74.25" customHeight="1" x14ac:dyDescent="0.25">
      <c r="A2" s="201" t="s">
        <v>180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ht="54" customHeight="1" x14ac:dyDescent="0.2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</row>
    <row r="4" spans="1:14" s="8" customFormat="1" ht="87" customHeight="1" x14ac:dyDescent="0.8">
      <c r="A4" s="203" t="s">
        <v>0</v>
      </c>
      <c r="B4" s="205" t="s">
        <v>1</v>
      </c>
      <c r="C4" s="206"/>
      <c r="D4" s="206"/>
      <c r="E4" s="207"/>
      <c r="F4" s="203" t="s">
        <v>2</v>
      </c>
      <c r="G4" s="211" t="s">
        <v>159</v>
      </c>
      <c r="H4" s="211" t="s">
        <v>184</v>
      </c>
      <c r="I4" s="213" t="s">
        <v>185</v>
      </c>
      <c r="J4" s="215" t="s">
        <v>160</v>
      </c>
      <c r="K4" s="211" t="s">
        <v>162</v>
      </c>
      <c r="L4" s="217" t="s">
        <v>163</v>
      </c>
      <c r="M4" s="217" t="s">
        <v>164</v>
      </c>
      <c r="N4" s="159" t="s">
        <v>3</v>
      </c>
    </row>
    <row r="5" spans="1:14" s="8" customFormat="1" ht="409.5" customHeight="1" x14ac:dyDescent="0.8">
      <c r="A5" s="204"/>
      <c r="B5" s="208"/>
      <c r="C5" s="209"/>
      <c r="D5" s="209"/>
      <c r="E5" s="210"/>
      <c r="F5" s="204"/>
      <c r="G5" s="212"/>
      <c r="H5" s="212"/>
      <c r="I5" s="214"/>
      <c r="J5" s="216"/>
      <c r="K5" s="212"/>
      <c r="L5" s="218"/>
      <c r="M5" s="218"/>
      <c r="N5" s="161"/>
    </row>
    <row r="6" spans="1:14" s="11" customFormat="1" ht="249" customHeight="1" x14ac:dyDescent="0.8">
      <c r="A6" s="9">
        <v>1</v>
      </c>
      <c r="B6" s="186">
        <v>2</v>
      </c>
      <c r="C6" s="187"/>
      <c r="D6" s="187"/>
      <c r="E6" s="188"/>
      <c r="F6" s="9">
        <v>3</v>
      </c>
      <c r="G6" s="10">
        <v>4</v>
      </c>
      <c r="H6" s="10">
        <v>5</v>
      </c>
      <c r="I6" s="10">
        <v>6</v>
      </c>
      <c r="J6" s="10" t="s">
        <v>161</v>
      </c>
      <c r="K6" s="10" t="s">
        <v>177</v>
      </c>
      <c r="L6" s="10" t="s">
        <v>179</v>
      </c>
      <c r="M6" s="10" t="s">
        <v>178</v>
      </c>
      <c r="N6" s="9">
        <v>11</v>
      </c>
    </row>
    <row r="7" spans="1:14" s="12" customFormat="1" ht="154.5" customHeight="1" x14ac:dyDescent="0.25">
      <c r="A7" s="189"/>
      <c r="B7" s="192" t="s">
        <v>38</v>
      </c>
      <c r="C7" s="193"/>
      <c r="D7" s="193"/>
      <c r="E7" s="194"/>
      <c r="F7" s="17" t="s">
        <v>4</v>
      </c>
      <c r="G7" s="99">
        <f>G8+G9+G10+G11+G12</f>
        <v>13204920.218889996</v>
      </c>
      <c r="H7" s="99">
        <f>H8+H9+H10+H11+H12</f>
        <v>4799197.9530099994</v>
      </c>
      <c r="I7" s="99">
        <f>I8+I9+I10+I11+I12</f>
        <v>4670107.3336300002</v>
      </c>
      <c r="J7" s="99">
        <f>I7-G7</f>
        <v>-8534812.8852599971</v>
      </c>
      <c r="K7" s="98">
        <f>I7/G7*100</f>
        <v>35.366418397206864</v>
      </c>
      <c r="L7" s="99">
        <f>I7-H7</f>
        <v>-129090.61937999912</v>
      </c>
      <c r="M7" s="97">
        <f>I7/H7*100</f>
        <v>97.310162642925889</v>
      </c>
      <c r="N7" s="165"/>
    </row>
    <row r="8" spans="1:14" s="12" customFormat="1" ht="146.1" customHeight="1" x14ac:dyDescent="0.25">
      <c r="A8" s="190"/>
      <c r="B8" s="195"/>
      <c r="C8" s="196"/>
      <c r="D8" s="196"/>
      <c r="E8" s="197"/>
      <c r="F8" s="18" t="s">
        <v>75</v>
      </c>
      <c r="G8" s="83">
        <f t="shared" ref="G8:I12" si="0">G14+G20+G26+G32+G38+G44+G50+G56+G62+G68+G74+G80+G86+G92+G98+G104+G110+G116+G122+G128+G134</f>
        <v>332577.40421000001</v>
      </c>
      <c r="H8" s="83">
        <f t="shared" si="0"/>
        <v>181260.38281000001</v>
      </c>
      <c r="I8" s="83">
        <f t="shared" si="0"/>
        <v>166861.42528</v>
      </c>
      <c r="J8" s="83">
        <f>I8-G8</f>
        <v>-165715.97893000001</v>
      </c>
      <c r="K8" s="36">
        <f>I8/G8*100</f>
        <v>50.172207482453722</v>
      </c>
      <c r="L8" s="129">
        <f>I8-H8</f>
        <v>-14398.957530000014</v>
      </c>
      <c r="M8" s="91">
        <f>I8/H8*100</f>
        <v>92.056202625869304</v>
      </c>
      <c r="N8" s="166"/>
    </row>
    <row r="9" spans="1:14" s="12" customFormat="1" ht="146.1" customHeight="1" x14ac:dyDescent="0.25">
      <c r="A9" s="190"/>
      <c r="B9" s="195"/>
      <c r="C9" s="196"/>
      <c r="D9" s="196"/>
      <c r="E9" s="197"/>
      <c r="F9" s="18" t="s">
        <v>76</v>
      </c>
      <c r="G9" s="83">
        <f t="shared" si="0"/>
        <v>4241031.8265699986</v>
      </c>
      <c r="H9" s="83">
        <f t="shared" si="0"/>
        <v>2427501.5553100002</v>
      </c>
      <c r="I9" s="83">
        <f t="shared" si="0"/>
        <v>2282189.6704099998</v>
      </c>
      <c r="J9" s="83">
        <f t="shared" ref="J9:J11" si="1">I9-G9</f>
        <v>-1958842.1561599988</v>
      </c>
      <c r="K9" s="36">
        <f t="shared" ref="K9:K10" si="2">I9/G9*100</f>
        <v>53.812132606789618</v>
      </c>
      <c r="L9" s="129">
        <f t="shared" ref="L9:L12" si="3">I9-H9</f>
        <v>-145311.88490000041</v>
      </c>
      <c r="M9" s="91">
        <f t="shared" ref="M9:M12" si="4">I9/H9*100</f>
        <v>94.013932366710947</v>
      </c>
      <c r="N9" s="166"/>
    </row>
    <row r="10" spans="1:14" s="12" customFormat="1" ht="146.1" customHeight="1" x14ac:dyDescent="0.25">
      <c r="A10" s="190"/>
      <c r="B10" s="195"/>
      <c r="C10" s="196"/>
      <c r="D10" s="196"/>
      <c r="E10" s="197"/>
      <c r="F10" s="18" t="s">
        <v>77</v>
      </c>
      <c r="G10" s="83">
        <f t="shared" si="0"/>
        <v>8405044.6034899987</v>
      </c>
      <c r="H10" s="83">
        <f t="shared" si="0"/>
        <v>2152778.7798699997</v>
      </c>
      <c r="I10" s="83">
        <f t="shared" si="0"/>
        <v>2184886.0830100002</v>
      </c>
      <c r="J10" s="83">
        <f t="shared" si="1"/>
        <v>-6220158.5204799986</v>
      </c>
      <c r="K10" s="36">
        <f t="shared" si="2"/>
        <v>25.994937398699552</v>
      </c>
      <c r="L10" s="129">
        <f t="shared" si="3"/>
        <v>32107.30314000044</v>
      </c>
      <c r="M10" s="91">
        <f t="shared" si="4"/>
        <v>101.49143532258059</v>
      </c>
      <c r="N10" s="166"/>
    </row>
    <row r="11" spans="1:14" s="12" customFormat="1" ht="162" x14ac:dyDescent="0.25">
      <c r="A11" s="190"/>
      <c r="B11" s="195"/>
      <c r="C11" s="196"/>
      <c r="D11" s="196"/>
      <c r="E11" s="197"/>
      <c r="F11" s="19" t="s">
        <v>79</v>
      </c>
      <c r="G11" s="84">
        <f t="shared" si="0"/>
        <v>0</v>
      </c>
      <c r="H11" s="84">
        <f t="shared" si="0"/>
        <v>0</v>
      </c>
      <c r="I11" s="84">
        <f t="shared" si="0"/>
        <v>0</v>
      </c>
      <c r="J11" s="83">
        <f t="shared" si="1"/>
        <v>0</v>
      </c>
      <c r="K11" s="128">
        <v>0</v>
      </c>
      <c r="L11" s="129">
        <f t="shared" si="3"/>
        <v>0</v>
      </c>
      <c r="M11" s="91">
        <v>0</v>
      </c>
      <c r="N11" s="166"/>
    </row>
    <row r="12" spans="1:14" s="12" customFormat="1" ht="146.1" customHeight="1" x14ac:dyDescent="0.25">
      <c r="A12" s="191"/>
      <c r="B12" s="198"/>
      <c r="C12" s="199"/>
      <c r="D12" s="199"/>
      <c r="E12" s="200"/>
      <c r="F12" s="20" t="s">
        <v>78</v>
      </c>
      <c r="G12" s="83">
        <f t="shared" si="0"/>
        <v>226266.38462000003</v>
      </c>
      <c r="H12" s="83">
        <f t="shared" si="0"/>
        <v>37657.23502</v>
      </c>
      <c r="I12" s="83">
        <f t="shared" si="0"/>
        <v>36170.154930000004</v>
      </c>
      <c r="J12" s="83">
        <f>I12-G12</f>
        <v>-190096.22969000001</v>
      </c>
      <c r="K12" s="36">
        <f>I12/G12*100</f>
        <v>15.985651156598216</v>
      </c>
      <c r="L12" s="129">
        <f t="shared" si="3"/>
        <v>-1487.0800899999958</v>
      </c>
      <c r="M12" s="91">
        <f t="shared" si="4"/>
        <v>96.051010943288333</v>
      </c>
      <c r="N12" s="167"/>
    </row>
    <row r="13" spans="1:14" s="1" customFormat="1" ht="135" customHeight="1" x14ac:dyDescent="0.25">
      <c r="A13" s="183">
        <v>1</v>
      </c>
      <c r="B13" s="138" t="s">
        <v>5</v>
      </c>
      <c r="C13" s="139"/>
      <c r="D13" s="139"/>
      <c r="E13" s="140"/>
      <c r="F13" s="17" t="s">
        <v>4</v>
      </c>
      <c r="G13" s="71">
        <f>G14+G15+G16+G17+G18</f>
        <v>3091634.6741199996</v>
      </c>
      <c r="H13" s="68">
        <f>H14+H15+H16+H17+H18</f>
        <v>1577825.6099100001</v>
      </c>
      <c r="I13" s="68">
        <f>I14+I15+I16+I17+I18</f>
        <v>1574351.1140399999</v>
      </c>
      <c r="J13" s="68">
        <f>I13-G13</f>
        <v>-1517283.5600799997</v>
      </c>
      <c r="K13" s="96">
        <f>I13/G13*100</f>
        <v>50.922934951495257</v>
      </c>
      <c r="L13" s="93">
        <f>I13-H13</f>
        <v>-3474.4958700002171</v>
      </c>
      <c r="M13" s="26">
        <f>I13/H13*100</f>
        <v>99.779792148880233</v>
      </c>
      <c r="N13" s="180" t="s">
        <v>6</v>
      </c>
    </row>
    <row r="14" spans="1:14" s="1" customFormat="1" ht="135" customHeight="1" x14ac:dyDescent="0.25">
      <c r="A14" s="184"/>
      <c r="B14" s="141"/>
      <c r="C14" s="142"/>
      <c r="D14" s="142"/>
      <c r="E14" s="143"/>
      <c r="F14" s="18" t="s">
        <v>75</v>
      </c>
      <c r="G14" s="67">
        <v>93272.6</v>
      </c>
      <c r="H14" s="67">
        <v>52714.606500000002</v>
      </c>
      <c r="I14" s="70">
        <v>52714.606509999998</v>
      </c>
      <c r="J14" s="67">
        <f t="shared" ref="J14:J77" si="5">I14-G14</f>
        <v>-40557.993490000008</v>
      </c>
      <c r="K14" s="95">
        <f>IF(G14=0,0,I14/G14*100)</f>
        <v>56.516711778164222</v>
      </c>
      <c r="L14" s="94">
        <f t="shared" ref="L14:L77" si="6">I14-H14</f>
        <v>9.9999961093999445E-6</v>
      </c>
      <c r="M14" s="92">
        <f>IF(H14=0,0,I14/H14*100)</f>
        <v>100.00000001897007</v>
      </c>
      <c r="N14" s="181"/>
    </row>
    <row r="15" spans="1:14" s="1" customFormat="1" ht="135" customHeight="1" x14ac:dyDescent="0.25">
      <c r="A15" s="184"/>
      <c r="B15" s="141"/>
      <c r="C15" s="142"/>
      <c r="D15" s="142"/>
      <c r="E15" s="143"/>
      <c r="F15" s="18" t="s">
        <v>76</v>
      </c>
      <c r="G15" s="67">
        <v>2096606.2</v>
      </c>
      <c r="H15" s="67">
        <v>1090668.6692600001</v>
      </c>
      <c r="I15" s="70">
        <v>1089878.80106</v>
      </c>
      <c r="J15" s="67">
        <f t="shared" si="5"/>
        <v>-1006727.39894</v>
      </c>
      <c r="K15" s="95">
        <f t="shared" ref="K15:K78" si="7">IF(G15=0,0,I15/G15*100)</f>
        <v>51.983000005437361</v>
      </c>
      <c r="L15" s="94">
        <f t="shared" si="6"/>
        <v>-789.86820000014268</v>
      </c>
      <c r="M15" s="92">
        <f t="shared" ref="M15:M78" si="8">IF(H15=0,0,I15/H15*100)</f>
        <v>99.927579454488594</v>
      </c>
      <c r="N15" s="181"/>
    </row>
    <row r="16" spans="1:14" s="1" customFormat="1" ht="135" customHeight="1" x14ac:dyDescent="0.25">
      <c r="A16" s="184"/>
      <c r="B16" s="141"/>
      <c r="C16" s="142"/>
      <c r="D16" s="142"/>
      <c r="E16" s="143"/>
      <c r="F16" s="18" t="s">
        <v>77</v>
      </c>
      <c r="G16" s="67">
        <v>851260.76011999999</v>
      </c>
      <c r="H16" s="67">
        <v>403761.08875</v>
      </c>
      <c r="I16" s="70">
        <v>401076.46107000002</v>
      </c>
      <c r="J16" s="67">
        <f t="shared" si="5"/>
        <v>-450184.29904999997</v>
      </c>
      <c r="K16" s="95">
        <f t="shared" si="7"/>
        <v>47.115581953226801</v>
      </c>
      <c r="L16" s="94">
        <f t="shared" si="6"/>
        <v>-2684.627679999976</v>
      </c>
      <c r="M16" s="92">
        <f t="shared" si="8"/>
        <v>99.335094996818214</v>
      </c>
      <c r="N16" s="181"/>
    </row>
    <row r="17" spans="1:14" s="1" customFormat="1" ht="162" x14ac:dyDescent="0.25">
      <c r="A17" s="184"/>
      <c r="B17" s="141"/>
      <c r="C17" s="142"/>
      <c r="D17" s="142"/>
      <c r="E17" s="143"/>
      <c r="F17" s="19" t="s">
        <v>79</v>
      </c>
      <c r="G17" s="69"/>
      <c r="H17" s="69"/>
      <c r="I17" s="69"/>
      <c r="J17" s="67">
        <f t="shared" si="5"/>
        <v>0</v>
      </c>
      <c r="K17" s="95">
        <f t="shared" si="7"/>
        <v>0</v>
      </c>
      <c r="L17" s="94">
        <f t="shared" si="6"/>
        <v>0</v>
      </c>
      <c r="M17" s="92">
        <f t="shared" si="8"/>
        <v>0</v>
      </c>
      <c r="N17" s="181"/>
    </row>
    <row r="18" spans="1:14" s="1" customFormat="1" ht="117.75" customHeight="1" x14ac:dyDescent="0.25">
      <c r="A18" s="185"/>
      <c r="B18" s="144"/>
      <c r="C18" s="145"/>
      <c r="D18" s="145"/>
      <c r="E18" s="146"/>
      <c r="F18" s="20" t="s">
        <v>78</v>
      </c>
      <c r="G18" s="72">
        <v>50495.114000000001</v>
      </c>
      <c r="H18" s="108">
        <v>30681.2454</v>
      </c>
      <c r="I18" s="67">
        <v>30681.2454</v>
      </c>
      <c r="J18" s="67">
        <f t="shared" si="5"/>
        <v>-19813.868600000002</v>
      </c>
      <c r="K18" s="95">
        <f t="shared" si="7"/>
        <v>60.760820145885795</v>
      </c>
      <c r="L18" s="94">
        <f t="shared" si="6"/>
        <v>0</v>
      </c>
      <c r="M18" s="92">
        <f t="shared" si="8"/>
        <v>100</v>
      </c>
      <c r="N18" s="182"/>
    </row>
    <row r="19" spans="1:14" s="1" customFormat="1" ht="135" customHeight="1" x14ac:dyDescent="0.25">
      <c r="A19" s="183">
        <v>2</v>
      </c>
      <c r="B19" s="272" t="s">
        <v>7</v>
      </c>
      <c r="C19" s="273"/>
      <c r="D19" s="273"/>
      <c r="E19" s="274"/>
      <c r="F19" s="17" t="s">
        <v>4</v>
      </c>
      <c r="G19" s="68">
        <f>G20+G21+G22+G23+G24</f>
        <v>504876.39317</v>
      </c>
      <c r="H19" s="68">
        <f>H20+H21+H22+H23+H24</f>
        <v>236408.37042999998</v>
      </c>
      <c r="I19" s="68">
        <f>I20+I21+I22+I23+I24</f>
        <v>260293.98158999998</v>
      </c>
      <c r="J19" s="68">
        <f t="shared" si="5"/>
        <v>-244582.41158000001</v>
      </c>
      <c r="K19" s="14">
        <f t="shared" si="7"/>
        <v>51.555981842540774</v>
      </c>
      <c r="L19" s="68">
        <f t="shared" si="6"/>
        <v>23885.61116</v>
      </c>
      <c r="M19" s="14">
        <f t="shared" si="8"/>
        <v>110.10353868458836</v>
      </c>
      <c r="N19" s="159" t="s">
        <v>122</v>
      </c>
    </row>
    <row r="20" spans="1:14" s="1" customFormat="1" ht="135" customHeight="1" x14ac:dyDescent="0.25">
      <c r="A20" s="184"/>
      <c r="B20" s="275"/>
      <c r="C20" s="276"/>
      <c r="D20" s="276"/>
      <c r="E20" s="277"/>
      <c r="F20" s="18" t="s">
        <v>75</v>
      </c>
      <c r="G20" s="67">
        <v>63.296880000000002</v>
      </c>
      <c r="H20" s="67">
        <v>63.3</v>
      </c>
      <c r="I20" s="67">
        <v>63.296880000000002</v>
      </c>
      <c r="J20" s="67">
        <f t="shared" si="5"/>
        <v>0</v>
      </c>
      <c r="K20" s="95">
        <f t="shared" si="7"/>
        <v>100</v>
      </c>
      <c r="L20" s="94">
        <f t="shared" si="6"/>
        <v>-3.1199999999955708E-3</v>
      </c>
      <c r="M20" s="92">
        <f t="shared" si="8"/>
        <v>99.995071090047404</v>
      </c>
      <c r="N20" s="160"/>
    </row>
    <row r="21" spans="1:14" s="1" customFormat="1" ht="135" customHeight="1" x14ac:dyDescent="0.25">
      <c r="A21" s="184"/>
      <c r="B21" s="275"/>
      <c r="C21" s="276"/>
      <c r="D21" s="276"/>
      <c r="E21" s="277"/>
      <c r="F21" s="18" t="s">
        <v>76</v>
      </c>
      <c r="G21" s="67">
        <v>1059.30312</v>
      </c>
      <c r="H21" s="67">
        <v>788.50311999999997</v>
      </c>
      <c r="I21" s="70">
        <v>898.64328</v>
      </c>
      <c r="J21" s="67">
        <f t="shared" si="5"/>
        <v>-160.65984000000003</v>
      </c>
      <c r="K21" s="95">
        <f t="shared" si="7"/>
        <v>84.833440309323365</v>
      </c>
      <c r="L21" s="94">
        <f t="shared" si="6"/>
        <v>110.14016000000004</v>
      </c>
      <c r="M21" s="92">
        <f t="shared" si="8"/>
        <v>113.96825925051508</v>
      </c>
      <c r="N21" s="160"/>
    </row>
    <row r="22" spans="1:14" s="1" customFormat="1" ht="135" customHeight="1" x14ac:dyDescent="0.25">
      <c r="A22" s="184"/>
      <c r="B22" s="275"/>
      <c r="C22" s="276"/>
      <c r="D22" s="276"/>
      <c r="E22" s="277"/>
      <c r="F22" s="18" t="s">
        <v>77</v>
      </c>
      <c r="G22" s="67">
        <v>492055.85125000001</v>
      </c>
      <c r="H22" s="67">
        <v>234237.32431</v>
      </c>
      <c r="I22" s="70">
        <v>259065.05142999999</v>
      </c>
      <c r="J22" s="67">
        <f t="shared" si="5"/>
        <v>-232990.79982000001</v>
      </c>
      <c r="K22" s="95">
        <f t="shared" si="7"/>
        <v>52.649521547580626</v>
      </c>
      <c r="L22" s="94">
        <f t="shared" si="6"/>
        <v>24827.727119999996</v>
      </c>
      <c r="M22" s="92">
        <f t="shared" si="8"/>
        <v>110.59938982531318</v>
      </c>
      <c r="N22" s="160"/>
    </row>
    <row r="23" spans="1:14" s="1" customFormat="1" ht="162" x14ac:dyDescent="0.25">
      <c r="A23" s="184"/>
      <c r="B23" s="275"/>
      <c r="C23" s="276"/>
      <c r="D23" s="276"/>
      <c r="E23" s="277"/>
      <c r="F23" s="19" t="s">
        <v>79</v>
      </c>
      <c r="G23" s="69"/>
      <c r="H23" s="69"/>
      <c r="I23" s="69"/>
      <c r="J23" s="67">
        <f t="shared" si="5"/>
        <v>0</v>
      </c>
      <c r="K23" s="95">
        <f t="shared" si="7"/>
        <v>0</v>
      </c>
      <c r="L23" s="94">
        <f t="shared" si="6"/>
        <v>0</v>
      </c>
      <c r="M23" s="92">
        <f t="shared" si="8"/>
        <v>0</v>
      </c>
      <c r="N23" s="160"/>
    </row>
    <row r="24" spans="1:14" s="1" customFormat="1" ht="90" customHeight="1" x14ac:dyDescent="0.25">
      <c r="A24" s="185"/>
      <c r="B24" s="278"/>
      <c r="C24" s="279"/>
      <c r="D24" s="279"/>
      <c r="E24" s="280"/>
      <c r="F24" s="20" t="s">
        <v>78</v>
      </c>
      <c r="G24" s="69">
        <v>11697.941919999999</v>
      </c>
      <c r="H24" s="69">
        <v>1319.2429999999999</v>
      </c>
      <c r="I24" s="69">
        <v>266.99</v>
      </c>
      <c r="J24" s="67">
        <f t="shared" si="5"/>
        <v>-11430.95192</v>
      </c>
      <c r="K24" s="95">
        <f t="shared" si="7"/>
        <v>2.2823672901258516</v>
      </c>
      <c r="L24" s="94">
        <f t="shared" si="6"/>
        <v>-1052.2529999999999</v>
      </c>
      <c r="M24" s="92">
        <f t="shared" si="8"/>
        <v>20.238121407504153</v>
      </c>
      <c r="N24" s="161"/>
    </row>
    <row r="25" spans="1:14" s="1" customFormat="1" ht="135" customHeight="1" x14ac:dyDescent="0.25">
      <c r="A25" s="135">
        <v>3</v>
      </c>
      <c r="B25" s="138" t="s">
        <v>8</v>
      </c>
      <c r="C25" s="139"/>
      <c r="D25" s="139"/>
      <c r="E25" s="140"/>
      <c r="F25" s="17" t="s">
        <v>4</v>
      </c>
      <c r="G25" s="68">
        <f>G26+G27+G28+G29+G30</f>
        <v>30670.764950000001</v>
      </c>
      <c r="H25" s="68">
        <f>H26+H27+H28+H29+H30</f>
        <v>14019.175020000001</v>
      </c>
      <c r="I25" s="68">
        <f>I26+I27+I28+I29+I30</f>
        <v>20262.716079999998</v>
      </c>
      <c r="J25" s="68">
        <f t="shared" si="5"/>
        <v>-10408.048870000002</v>
      </c>
      <c r="K25" s="14">
        <f t="shared" si="7"/>
        <v>66.065245236082703</v>
      </c>
      <c r="L25" s="68">
        <f t="shared" si="6"/>
        <v>6243.5410599999977</v>
      </c>
      <c r="M25" s="14">
        <f t="shared" si="8"/>
        <v>144.53572375758813</v>
      </c>
      <c r="N25" s="159" t="s">
        <v>9</v>
      </c>
    </row>
    <row r="26" spans="1:14" s="1" customFormat="1" ht="135" customHeight="1" x14ac:dyDescent="0.25">
      <c r="A26" s="136"/>
      <c r="B26" s="141"/>
      <c r="C26" s="142"/>
      <c r="D26" s="142"/>
      <c r="E26" s="143"/>
      <c r="F26" s="18" t="s">
        <v>75</v>
      </c>
      <c r="G26" s="69"/>
      <c r="H26" s="69"/>
      <c r="I26" s="69"/>
      <c r="J26" s="67">
        <f t="shared" si="5"/>
        <v>0</v>
      </c>
      <c r="K26" s="95">
        <f t="shared" si="7"/>
        <v>0</v>
      </c>
      <c r="L26" s="94">
        <f t="shared" si="6"/>
        <v>0</v>
      </c>
      <c r="M26" s="92">
        <f t="shared" si="8"/>
        <v>0</v>
      </c>
      <c r="N26" s="160"/>
    </row>
    <row r="27" spans="1:14" s="1" customFormat="1" ht="135" customHeight="1" x14ac:dyDescent="0.25">
      <c r="A27" s="136"/>
      <c r="B27" s="141"/>
      <c r="C27" s="142"/>
      <c r="D27" s="142"/>
      <c r="E27" s="143"/>
      <c r="F27" s="18" t="s">
        <v>76</v>
      </c>
      <c r="G27" s="69"/>
      <c r="H27" s="69"/>
      <c r="I27" s="69"/>
      <c r="J27" s="67">
        <f t="shared" si="5"/>
        <v>0</v>
      </c>
      <c r="K27" s="95">
        <f t="shared" si="7"/>
        <v>0</v>
      </c>
      <c r="L27" s="94">
        <f t="shared" si="6"/>
        <v>0</v>
      </c>
      <c r="M27" s="92">
        <f t="shared" si="8"/>
        <v>0</v>
      </c>
      <c r="N27" s="160"/>
    </row>
    <row r="28" spans="1:14" s="1" customFormat="1" ht="135" customHeight="1" x14ac:dyDescent="0.25">
      <c r="A28" s="136"/>
      <c r="B28" s="141"/>
      <c r="C28" s="142"/>
      <c r="D28" s="142"/>
      <c r="E28" s="143"/>
      <c r="F28" s="18" t="s">
        <v>77</v>
      </c>
      <c r="G28" s="109">
        <v>30670.764950000001</v>
      </c>
      <c r="H28" s="109">
        <v>14019.175020000001</v>
      </c>
      <c r="I28" s="70">
        <v>20262.716079999998</v>
      </c>
      <c r="J28" s="67">
        <f t="shared" si="5"/>
        <v>-10408.048870000002</v>
      </c>
      <c r="K28" s="95">
        <f t="shared" si="7"/>
        <v>66.065245236082703</v>
      </c>
      <c r="L28" s="94">
        <f t="shared" si="6"/>
        <v>6243.5410599999977</v>
      </c>
      <c r="M28" s="92">
        <f t="shared" si="8"/>
        <v>144.53572375758813</v>
      </c>
      <c r="N28" s="160"/>
    </row>
    <row r="29" spans="1:14" s="1" customFormat="1" ht="162" x14ac:dyDescent="0.25">
      <c r="A29" s="136"/>
      <c r="B29" s="141"/>
      <c r="C29" s="142"/>
      <c r="D29" s="142"/>
      <c r="E29" s="143"/>
      <c r="F29" s="19" t="s">
        <v>79</v>
      </c>
      <c r="G29" s="69"/>
      <c r="H29" s="69"/>
      <c r="I29" s="69"/>
      <c r="J29" s="67">
        <f t="shared" si="5"/>
        <v>0</v>
      </c>
      <c r="K29" s="95">
        <f t="shared" si="7"/>
        <v>0</v>
      </c>
      <c r="L29" s="94">
        <f t="shared" si="6"/>
        <v>0</v>
      </c>
      <c r="M29" s="92">
        <f t="shared" si="8"/>
        <v>0</v>
      </c>
      <c r="N29" s="160"/>
    </row>
    <row r="30" spans="1:14" s="1" customFormat="1" ht="135" customHeight="1" x14ac:dyDescent="0.25">
      <c r="A30" s="137"/>
      <c r="B30" s="144"/>
      <c r="C30" s="145"/>
      <c r="D30" s="145"/>
      <c r="E30" s="146"/>
      <c r="F30" s="20" t="s">
        <v>78</v>
      </c>
      <c r="G30" s="69"/>
      <c r="H30" s="69"/>
      <c r="I30" s="69"/>
      <c r="J30" s="67">
        <f t="shared" si="5"/>
        <v>0</v>
      </c>
      <c r="K30" s="95">
        <f t="shared" si="7"/>
        <v>0</v>
      </c>
      <c r="L30" s="94">
        <f t="shared" si="6"/>
        <v>0</v>
      </c>
      <c r="M30" s="92">
        <f t="shared" si="8"/>
        <v>0</v>
      </c>
      <c r="N30" s="161"/>
    </row>
    <row r="31" spans="1:14" s="1" customFormat="1" ht="135" customHeight="1" x14ac:dyDescent="0.25">
      <c r="A31" s="135">
        <v>4</v>
      </c>
      <c r="B31" s="138" t="s">
        <v>189</v>
      </c>
      <c r="C31" s="139"/>
      <c r="D31" s="139"/>
      <c r="E31" s="140"/>
      <c r="F31" s="17" t="s">
        <v>4</v>
      </c>
      <c r="G31" s="68">
        <f>G32+G33+G34+G35+G36</f>
        <v>364626.51554999995</v>
      </c>
      <c r="H31" s="68">
        <f>H32+H33+H34+H35+H36</f>
        <v>190151.13463999997</v>
      </c>
      <c r="I31" s="68">
        <f>I32+I33+I34+I35+I36</f>
        <v>186101.71966000003</v>
      </c>
      <c r="J31" s="68">
        <f t="shared" si="5"/>
        <v>-178524.79588999992</v>
      </c>
      <c r="K31" s="14">
        <f t="shared" si="7"/>
        <v>51.038997912503859</v>
      </c>
      <c r="L31" s="68">
        <f t="shared" si="6"/>
        <v>-4049.4149799999432</v>
      </c>
      <c r="M31" s="14">
        <f t="shared" si="8"/>
        <v>97.870422920343643</v>
      </c>
      <c r="N31" s="180" t="s">
        <v>64</v>
      </c>
    </row>
    <row r="32" spans="1:14" s="1" customFormat="1" ht="135" customHeight="1" x14ac:dyDescent="0.25">
      <c r="A32" s="136"/>
      <c r="B32" s="141"/>
      <c r="C32" s="142"/>
      <c r="D32" s="142"/>
      <c r="E32" s="143"/>
      <c r="F32" s="18" t="s">
        <v>75</v>
      </c>
      <c r="G32" s="70"/>
      <c r="H32" s="70"/>
      <c r="I32" s="70"/>
      <c r="J32" s="67">
        <f t="shared" si="5"/>
        <v>0</v>
      </c>
      <c r="K32" s="95">
        <f t="shared" si="7"/>
        <v>0</v>
      </c>
      <c r="L32" s="94">
        <f t="shared" si="6"/>
        <v>0</v>
      </c>
      <c r="M32" s="92">
        <f t="shared" si="8"/>
        <v>0</v>
      </c>
      <c r="N32" s="181"/>
    </row>
    <row r="33" spans="1:14" s="1" customFormat="1" ht="135" customHeight="1" x14ac:dyDescent="0.25">
      <c r="A33" s="136"/>
      <c r="B33" s="141"/>
      <c r="C33" s="142"/>
      <c r="D33" s="142"/>
      <c r="E33" s="143"/>
      <c r="F33" s="18" t="s">
        <v>76</v>
      </c>
      <c r="G33" s="67">
        <v>13309.1</v>
      </c>
      <c r="H33" s="67">
        <v>8679.0118399999992</v>
      </c>
      <c r="I33" s="67">
        <v>8069.34843</v>
      </c>
      <c r="J33" s="67">
        <f t="shared" si="5"/>
        <v>-5239.7515700000004</v>
      </c>
      <c r="K33" s="95">
        <f t="shared" si="7"/>
        <v>60.630308811264463</v>
      </c>
      <c r="L33" s="94">
        <f t="shared" si="6"/>
        <v>-609.6634099999992</v>
      </c>
      <c r="M33" s="92">
        <f t="shared" si="8"/>
        <v>92.975428294841464</v>
      </c>
      <c r="N33" s="181"/>
    </row>
    <row r="34" spans="1:14" s="1" customFormat="1" ht="135" customHeight="1" x14ac:dyDescent="0.25">
      <c r="A34" s="136"/>
      <c r="B34" s="141"/>
      <c r="C34" s="142"/>
      <c r="D34" s="142"/>
      <c r="E34" s="143"/>
      <c r="F34" s="18" t="s">
        <v>77</v>
      </c>
      <c r="G34" s="67">
        <v>340618.22684999998</v>
      </c>
      <c r="H34" s="67">
        <v>175815.37617999999</v>
      </c>
      <c r="I34" s="67">
        <v>172810.45170000001</v>
      </c>
      <c r="J34" s="67">
        <f t="shared" si="5"/>
        <v>-167807.77514999997</v>
      </c>
      <c r="K34" s="95">
        <f t="shared" si="7"/>
        <v>50.734352444416174</v>
      </c>
      <c r="L34" s="94">
        <f t="shared" si="6"/>
        <v>-3004.9244799999869</v>
      </c>
      <c r="M34" s="92">
        <f t="shared" si="8"/>
        <v>98.290863663185206</v>
      </c>
      <c r="N34" s="181"/>
    </row>
    <row r="35" spans="1:14" s="1" customFormat="1" ht="273.75" customHeight="1" x14ac:dyDescent="0.25">
      <c r="A35" s="136"/>
      <c r="B35" s="141"/>
      <c r="C35" s="142"/>
      <c r="D35" s="142"/>
      <c r="E35" s="143"/>
      <c r="F35" s="19" t="s">
        <v>79</v>
      </c>
      <c r="G35" s="70"/>
      <c r="H35" s="70"/>
      <c r="I35" s="70"/>
      <c r="J35" s="67">
        <f t="shared" si="5"/>
        <v>0</v>
      </c>
      <c r="K35" s="95">
        <f t="shared" si="7"/>
        <v>0</v>
      </c>
      <c r="L35" s="94">
        <f t="shared" si="6"/>
        <v>0</v>
      </c>
      <c r="M35" s="92">
        <f t="shared" si="8"/>
        <v>0</v>
      </c>
      <c r="N35" s="181"/>
    </row>
    <row r="36" spans="1:14" s="1" customFormat="1" ht="135" customHeight="1" x14ac:dyDescent="0.25">
      <c r="A36" s="137"/>
      <c r="B36" s="144"/>
      <c r="C36" s="145"/>
      <c r="D36" s="145"/>
      <c r="E36" s="146"/>
      <c r="F36" s="20" t="s">
        <v>78</v>
      </c>
      <c r="G36" s="67">
        <v>10699.188700000001</v>
      </c>
      <c r="H36" s="67">
        <v>5656.7466199999999</v>
      </c>
      <c r="I36" s="67">
        <v>5221.9195300000001</v>
      </c>
      <c r="J36" s="67">
        <f t="shared" si="5"/>
        <v>-5477.2691700000005</v>
      </c>
      <c r="K36" s="95">
        <f t="shared" si="7"/>
        <v>48.806686903278937</v>
      </c>
      <c r="L36" s="94">
        <f t="shared" si="6"/>
        <v>-434.82708999999977</v>
      </c>
      <c r="M36" s="92">
        <f t="shared" si="8"/>
        <v>92.313124146967724</v>
      </c>
      <c r="N36" s="182"/>
    </row>
    <row r="37" spans="1:14" s="1" customFormat="1" ht="135" customHeight="1" x14ac:dyDescent="0.25">
      <c r="A37" s="135">
        <v>5</v>
      </c>
      <c r="B37" s="150" t="s">
        <v>188</v>
      </c>
      <c r="C37" s="151"/>
      <c r="D37" s="151"/>
      <c r="E37" s="152"/>
      <c r="F37" s="17" t="s">
        <v>4</v>
      </c>
      <c r="G37" s="68">
        <f>G38+G39+G40+G41+G42</f>
        <v>171489.12886</v>
      </c>
      <c r="H37" s="68">
        <f>H38+H39+H40+H41+H42</f>
        <v>73300</v>
      </c>
      <c r="I37" s="68">
        <f>I38+I39+I40+I41+I42</f>
        <v>56694.975130000006</v>
      </c>
      <c r="J37" s="68">
        <f t="shared" si="5"/>
        <v>-114794.15372999999</v>
      </c>
      <c r="K37" s="14">
        <f t="shared" si="7"/>
        <v>33.060390187347998</v>
      </c>
      <c r="L37" s="68">
        <f t="shared" si="6"/>
        <v>-16605.024869999994</v>
      </c>
      <c r="M37" s="14">
        <f t="shared" si="8"/>
        <v>77.346487216916799</v>
      </c>
      <c r="N37" s="180" t="s">
        <v>182</v>
      </c>
    </row>
    <row r="38" spans="1:14" s="1" customFormat="1" ht="135" customHeight="1" x14ac:dyDescent="0.25">
      <c r="A38" s="136"/>
      <c r="B38" s="153"/>
      <c r="C38" s="154"/>
      <c r="D38" s="154"/>
      <c r="E38" s="155"/>
      <c r="F38" s="18" t="s">
        <v>75</v>
      </c>
      <c r="G38" s="87"/>
      <c r="H38" s="67"/>
      <c r="I38" s="70"/>
      <c r="J38" s="67">
        <f t="shared" si="5"/>
        <v>0</v>
      </c>
      <c r="K38" s="95">
        <f t="shared" si="7"/>
        <v>0</v>
      </c>
      <c r="L38" s="94">
        <f t="shared" si="6"/>
        <v>0</v>
      </c>
      <c r="M38" s="92">
        <f t="shared" si="8"/>
        <v>0</v>
      </c>
      <c r="N38" s="181"/>
    </row>
    <row r="39" spans="1:14" s="1" customFormat="1" ht="135" customHeight="1" x14ac:dyDescent="0.25">
      <c r="A39" s="136"/>
      <c r="B39" s="153"/>
      <c r="C39" s="154"/>
      <c r="D39" s="154"/>
      <c r="E39" s="155"/>
      <c r="F39" s="18" t="s">
        <v>76</v>
      </c>
      <c r="G39" s="110">
        <v>138648.4</v>
      </c>
      <c r="H39" s="110">
        <v>65800</v>
      </c>
      <c r="I39" s="70">
        <v>34656.392870000003</v>
      </c>
      <c r="J39" s="67">
        <f t="shared" si="5"/>
        <v>-103992.00712999998</v>
      </c>
      <c r="K39" s="95">
        <f t="shared" si="7"/>
        <v>24.995883739011777</v>
      </c>
      <c r="L39" s="94">
        <f t="shared" si="6"/>
        <v>-31143.607129999997</v>
      </c>
      <c r="M39" s="92">
        <f t="shared" si="8"/>
        <v>52.669290075987853</v>
      </c>
      <c r="N39" s="181"/>
    </row>
    <row r="40" spans="1:14" s="1" customFormat="1" ht="135" customHeight="1" x14ac:dyDescent="0.25">
      <c r="A40" s="136"/>
      <c r="B40" s="153"/>
      <c r="C40" s="154"/>
      <c r="D40" s="154"/>
      <c r="E40" s="155"/>
      <c r="F40" s="18" t="s">
        <v>77</v>
      </c>
      <c r="G40" s="110">
        <v>32840.728860000003</v>
      </c>
      <c r="H40" s="110">
        <v>7500</v>
      </c>
      <c r="I40" s="70">
        <v>22038.582259999999</v>
      </c>
      <c r="J40" s="67">
        <f t="shared" si="5"/>
        <v>-10802.146600000004</v>
      </c>
      <c r="K40" s="95">
        <f t="shared" si="7"/>
        <v>67.107469977144703</v>
      </c>
      <c r="L40" s="94">
        <f t="shared" si="6"/>
        <v>14538.582259999999</v>
      </c>
      <c r="M40" s="92">
        <f t="shared" si="8"/>
        <v>293.84776346666666</v>
      </c>
      <c r="N40" s="181"/>
    </row>
    <row r="41" spans="1:14" s="1" customFormat="1" ht="263.25" customHeight="1" x14ac:dyDescent="0.25">
      <c r="A41" s="136"/>
      <c r="B41" s="153"/>
      <c r="C41" s="154"/>
      <c r="D41" s="154"/>
      <c r="E41" s="155"/>
      <c r="F41" s="19" t="s">
        <v>79</v>
      </c>
      <c r="G41" s="69"/>
      <c r="H41" s="69"/>
      <c r="I41" s="69"/>
      <c r="J41" s="67">
        <f t="shared" si="5"/>
        <v>0</v>
      </c>
      <c r="K41" s="95">
        <f t="shared" si="7"/>
        <v>0</v>
      </c>
      <c r="L41" s="94">
        <f t="shared" si="6"/>
        <v>0</v>
      </c>
      <c r="M41" s="92">
        <f t="shared" si="8"/>
        <v>0</v>
      </c>
      <c r="N41" s="181"/>
    </row>
    <row r="42" spans="1:14" s="1" customFormat="1" ht="135" customHeight="1" x14ac:dyDescent="0.25">
      <c r="A42" s="137"/>
      <c r="B42" s="156"/>
      <c r="C42" s="157"/>
      <c r="D42" s="157"/>
      <c r="E42" s="158"/>
      <c r="F42" s="20" t="s">
        <v>78</v>
      </c>
      <c r="G42" s="69"/>
      <c r="H42" s="69"/>
      <c r="I42" s="69"/>
      <c r="J42" s="67">
        <f t="shared" si="5"/>
        <v>0</v>
      </c>
      <c r="K42" s="95">
        <f t="shared" si="7"/>
        <v>0</v>
      </c>
      <c r="L42" s="94">
        <f t="shared" si="6"/>
        <v>0</v>
      </c>
      <c r="M42" s="92">
        <f t="shared" si="8"/>
        <v>0</v>
      </c>
      <c r="N42" s="182"/>
    </row>
    <row r="43" spans="1:14" s="1" customFormat="1" ht="263.25" customHeight="1" x14ac:dyDescent="0.25">
      <c r="A43" s="135">
        <v>6</v>
      </c>
      <c r="B43" s="138" t="s">
        <v>187</v>
      </c>
      <c r="C43" s="139"/>
      <c r="D43" s="139"/>
      <c r="E43" s="140"/>
      <c r="F43" s="17" t="s">
        <v>4</v>
      </c>
      <c r="G43" s="68">
        <f>G44+G45+G46+G47+G48</f>
        <v>8969.95514</v>
      </c>
      <c r="H43" s="68">
        <f>H44+H45+H46+H47+H48</f>
        <v>2016.5855900000001</v>
      </c>
      <c r="I43" s="68">
        <f>I44+I45+I46+I47+I48</f>
        <v>2016.5855900000001</v>
      </c>
      <c r="J43" s="68">
        <f t="shared" si="5"/>
        <v>-6953.3695499999994</v>
      </c>
      <c r="K43" s="14">
        <f t="shared" si="7"/>
        <v>22.481557137419532</v>
      </c>
      <c r="L43" s="68">
        <f t="shared" si="6"/>
        <v>0</v>
      </c>
      <c r="M43" s="14">
        <f t="shared" si="8"/>
        <v>100</v>
      </c>
      <c r="N43" s="171" t="s">
        <v>13</v>
      </c>
    </row>
    <row r="44" spans="1:14" s="1" customFormat="1" ht="135" customHeight="1" x14ac:dyDescent="0.25">
      <c r="A44" s="136"/>
      <c r="B44" s="141"/>
      <c r="C44" s="142"/>
      <c r="D44" s="142"/>
      <c r="E44" s="143"/>
      <c r="F44" s="22" t="s">
        <v>75</v>
      </c>
      <c r="G44" s="69"/>
      <c r="H44" s="69"/>
      <c r="I44" s="69"/>
      <c r="J44" s="67">
        <f t="shared" si="5"/>
        <v>0</v>
      </c>
      <c r="K44" s="95">
        <f t="shared" si="7"/>
        <v>0</v>
      </c>
      <c r="L44" s="94">
        <f t="shared" si="6"/>
        <v>0</v>
      </c>
      <c r="M44" s="92">
        <f t="shared" si="8"/>
        <v>0</v>
      </c>
      <c r="N44" s="172"/>
    </row>
    <row r="45" spans="1:14" s="1" customFormat="1" ht="135" customHeight="1" x14ac:dyDescent="0.25">
      <c r="A45" s="136"/>
      <c r="B45" s="141"/>
      <c r="C45" s="142"/>
      <c r="D45" s="142"/>
      <c r="E45" s="143"/>
      <c r="F45" s="22" t="s">
        <v>76</v>
      </c>
      <c r="G45" s="67">
        <v>2250.3000000000002</v>
      </c>
      <c r="H45" s="67">
        <v>106.07525</v>
      </c>
      <c r="I45" s="67">
        <v>106.07525</v>
      </c>
      <c r="J45" s="67">
        <f t="shared" si="5"/>
        <v>-2144.2247500000003</v>
      </c>
      <c r="K45" s="95">
        <f t="shared" si="7"/>
        <v>4.7138270452828506</v>
      </c>
      <c r="L45" s="94">
        <f t="shared" si="6"/>
        <v>0</v>
      </c>
      <c r="M45" s="92">
        <f t="shared" si="8"/>
        <v>100</v>
      </c>
      <c r="N45" s="172"/>
    </row>
    <row r="46" spans="1:14" s="1" customFormat="1" ht="135" customHeight="1" x14ac:dyDescent="0.25">
      <c r="A46" s="136"/>
      <c r="B46" s="141"/>
      <c r="C46" s="142"/>
      <c r="D46" s="142"/>
      <c r="E46" s="143"/>
      <c r="F46" s="22" t="s">
        <v>77</v>
      </c>
      <c r="G46" s="67">
        <v>6719.6551399999998</v>
      </c>
      <c r="H46" s="67">
        <v>1910.51034</v>
      </c>
      <c r="I46" s="67">
        <v>1910.51034</v>
      </c>
      <c r="J46" s="67">
        <f t="shared" si="5"/>
        <v>-4809.1448</v>
      </c>
      <c r="K46" s="95">
        <f t="shared" si="7"/>
        <v>28.43167246228651</v>
      </c>
      <c r="L46" s="94">
        <f t="shared" si="6"/>
        <v>0</v>
      </c>
      <c r="M46" s="92">
        <f t="shared" si="8"/>
        <v>100</v>
      </c>
      <c r="N46" s="172"/>
    </row>
    <row r="47" spans="1:14" s="1" customFormat="1" ht="210.75" customHeight="1" x14ac:dyDescent="0.25">
      <c r="A47" s="136"/>
      <c r="B47" s="141"/>
      <c r="C47" s="142"/>
      <c r="D47" s="142"/>
      <c r="E47" s="143"/>
      <c r="F47" s="23" t="s">
        <v>79</v>
      </c>
      <c r="G47" s="69"/>
      <c r="H47" s="69"/>
      <c r="I47" s="69"/>
      <c r="J47" s="67">
        <f t="shared" si="5"/>
        <v>0</v>
      </c>
      <c r="K47" s="95">
        <f t="shared" si="7"/>
        <v>0</v>
      </c>
      <c r="L47" s="94">
        <f t="shared" si="6"/>
        <v>0</v>
      </c>
      <c r="M47" s="92">
        <f t="shared" si="8"/>
        <v>0</v>
      </c>
      <c r="N47" s="172"/>
    </row>
    <row r="48" spans="1:14" s="1" customFormat="1" ht="135" customHeight="1" x14ac:dyDescent="0.25">
      <c r="A48" s="137"/>
      <c r="B48" s="144"/>
      <c r="C48" s="145"/>
      <c r="D48" s="145"/>
      <c r="E48" s="146"/>
      <c r="F48" s="24" t="s">
        <v>78</v>
      </c>
      <c r="G48" s="69"/>
      <c r="H48" s="69"/>
      <c r="I48" s="69"/>
      <c r="J48" s="67">
        <f t="shared" si="5"/>
        <v>0</v>
      </c>
      <c r="K48" s="95">
        <f t="shared" si="7"/>
        <v>0</v>
      </c>
      <c r="L48" s="94">
        <f t="shared" si="6"/>
        <v>0</v>
      </c>
      <c r="M48" s="92">
        <f t="shared" si="8"/>
        <v>0</v>
      </c>
      <c r="N48" s="173"/>
    </row>
    <row r="49" spans="1:14" s="1" customFormat="1" ht="135" customHeight="1" x14ac:dyDescent="0.25">
      <c r="A49" s="135">
        <v>7</v>
      </c>
      <c r="B49" s="138" t="s">
        <v>186</v>
      </c>
      <c r="C49" s="139"/>
      <c r="D49" s="139"/>
      <c r="E49" s="140"/>
      <c r="F49" s="17" t="s">
        <v>4</v>
      </c>
      <c r="G49" s="68">
        <f>G50+G51+G52+G53+G54</f>
        <v>1616713.5399000002</v>
      </c>
      <c r="H49" s="68">
        <f>H50+H51+H52+H53+H54</f>
        <v>1351510.5099999998</v>
      </c>
      <c r="I49" s="68">
        <f>I50+I51+I52+I53+I54</f>
        <v>1208871.16919</v>
      </c>
      <c r="J49" s="68">
        <f t="shared" si="5"/>
        <v>-407842.37071000016</v>
      </c>
      <c r="K49" s="14">
        <f t="shared" si="7"/>
        <v>74.773368278017472</v>
      </c>
      <c r="L49" s="68">
        <f t="shared" si="6"/>
        <v>-142639.34080999973</v>
      </c>
      <c r="M49" s="14">
        <f t="shared" si="8"/>
        <v>89.445931810770773</v>
      </c>
      <c r="N49" s="159" t="s">
        <v>15</v>
      </c>
    </row>
    <row r="50" spans="1:14" s="1" customFormat="1" ht="135" customHeight="1" x14ac:dyDescent="0.25">
      <c r="A50" s="136"/>
      <c r="B50" s="141"/>
      <c r="C50" s="142"/>
      <c r="D50" s="142"/>
      <c r="E50" s="143"/>
      <c r="F50" s="18" t="s">
        <v>75</v>
      </c>
      <c r="G50" s="70">
        <v>221825.90732999999</v>
      </c>
      <c r="H50" s="70">
        <v>120600.2</v>
      </c>
      <c r="I50" s="70">
        <v>106566.72956000001</v>
      </c>
      <c r="J50" s="67">
        <f t="shared" si="5"/>
        <v>-115259.17776999998</v>
      </c>
      <c r="K50" s="95">
        <f t="shared" si="7"/>
        <v>48.04070491255365</v>
      </c>
      <c r="L50" s="94">
        <f t="shared" si="6"/>
        <v>-14033.47043999999</v>
      </c>
      <c r="M50" s="92">
        <f t="shared" si="8"/>
        <v>88.363642481521595</v>
      </c>
      <c r="N50" s="160"/>
    </row>
    <row r="51" spans="1:14" s="1" customFormat="1" ht="135" customHeight="1" x14ac:dyDescent="0.25">
      <c r="A51" s="136"/>
      <c r="B51" s="141"/>
      <c r="C51" s="142"/>
      <c r="D51" s="142"/>
      <c r="E51" s="143"/>
      <c r="F51" s="18" t="s">
        <v>76</v>
      </c>
      <c r="G51" s="70">
        <v>1220191.69267</v>
      </c>
      <c r="H51" s="70">
        <v>1082553.2</v>
      </c>
      <c r="I51" s="70">
        <v>970112.45174000005</v>
      </c>
      <c r="J51" s="67">
        <f t="shared" si="5"/>
        <v>-250079.24092999997</v>
      </c>
      <c r="K51" s="95">
        <f t="shared" si="7"/>
        <v>79.504921855124138</v>
      </c>
      <c r="L51" s="94">
        <f t="shared" si="6"/>
        <v>-112440.74825999991</v>
      </c>
      <c r="M51" s="92">
        <f t="shared" si="8"/>
        <v>89.613374357953035</v>
      </c>
      <c r="N51" s="160"/>
    </row>
    <row r="52" spans="1:14" s="1" customFormat="1" ht="135" customHeight="1" x14ac:dyDescent="0.25">
      <c r="A52" s="136"/>
      <c r="B52" s="141"/>
      <c r="C52" s="142"/>
      <c r="D52" s="142"/>
      <c r="E52" s="143"/>
      <c r="F52" s="18" t="s">
        <v>77</v>
      </c>
      <c r="G52" s="70">
        <v>174695.9399</v>
      </c>
      <c r="H52" s="70">
        <v>148357.10999999999</v>
      </c>
      <c r="I52" s="70">
        <v>132191.98788999999</v>
      </c>
      <c r="J52" s="67">
        <f t="shared" si="5"/>
        <v>-42503.952010000008</v>
      </c>
      <c r="K52" s="95">
        <f t="shared" si="7"/>
        <v>75.669753954024202</v>
      </c>
      <c r="L52" s="94">
        <f t="shared" si="6"/>
        <v>-16165.122109999997</v>
      </c>
      <c r="M52" s="92">
        <f t="shared" si="8"/>
        <v>89.103911426961616</v>
      </c>
      <c r="N52" s="160"/>
    </row>
    <row r="53" spans="1:14" s="1" customFormat="1" ht="214.5" customHeight="1" x14ac:dyDescent="0.25">
      <c r="A53" s="136"/>
      <c r="B53" s="141"/>
      <c r="C53" s="142"/>
      <c r="D53" s="142"/>
      <c r="E53" s="143"/>
      <c r="F53" s="19" t="s">
        <v>79</v>
      </c>
      <c r="G53" s="69"/>
      <c r="H53" s="69"/>
      <c r="I53" s="69"/>
      <c r="J53" s="67">
        <f t="shared" si="5"/>
        <v>0</v>
      </c>
      <c r="K53" s="95">
        <f t="shared" si="7"/>
        <v>0</v>
      </c>
      <c r="L53" s="94">
        <f t="shared" si="6"/>
        <v>0</v>
      </c>
      <c r="M53" s="92">
        <f t="shared" si="8"/>
        <v>0</v>
      </c>
      <c r="N53" s="160"/>
    </row>
    <row r="54" spans="1:14" s="1" customFormat="1" ht="135" customHeight="1" x14ac:dyDescent="0.25">
      <c r="A54" s="137"/>
      <c r="B54" s="144"/>
      <c r="C54" s="145"/>
      <c r="D54" s="145"/>
      <c r="E54" s="146"/>
      <c r="F54" s="20" t="s">
        <v>78</v>
      </c>
      <c r="G54" s="69"/>
      <c r="H54" s="69"/>
      <c r="I54" s="69"/>
      <c r="J54" s="67">
        <f t="shared" si="5"/>
        <v>0</v>
      </c>
      <c r="K54" s="95">
        <f t="shared" si="7"/>
        <v>0</v>
      </c>
      <c r="L54" s="94">
        <f t="shared" si="6"/>
        <v>0</v>
      </c>
      <c r="M54" s="92">
        <f t="shared" si="8"/>
        <v>0</v>
      </c>
      <c r="N54" s="161"/>
    </row>
    <row r="55" spans="1:14" s="1" customFormat="1" ht="214.5" customHeight="1" x14ac:dyDescent="0.25">
      <c r="A55" s="135">
        <v>8</v>
      </c>
      <c r="B55" s="150" t="s">
        <v>35</v>
      </c>
      <c r="C55" s="151"/>
      <c r="D55" s="151"/>
      <c r="E55" s="152"/>
      <c r="F55" s="17" t="s">
        <v>4</v>
      </c>
      <c r="G55" s="74">
        <f>G56+G57+G58+G59+G60</f>
        <v>1151203.7817100002</v>
      </c>
      <c r="H55" s="74">
        <f>H56+H57+H58+H59+H60</f>
        <v>374097.76633000001</v>
      </c>
      <c r="I55" s="74">
        <f>I56+I57+I58+I59+I60</f>
        <v>374097.76633000001</v>
      </c>
      <c r="J55" s="68">
        <f t="shared" si="5"/>
        <v>-777106.01538000023</v>
      </c>
      <c r="K55" s="14">
        <f t="shared" si="7"/>
        <v>32.496224584522686</v>
      </c>
      <c r="L55" s="68">
        <f t="shared" si="6"/>
        <v>0</v>
      </c>
      <c r="M55" s="14">
        <f t="shared" si="8"/>
        <v>100</v>
      </c>
      <c r="N55" s="159" t="s">
        <v>16</v>
      </c>
    </row>
    <row r="56" spans="1:14" s="1" customFormat="1" ht="135" customHeight="1" x14ac:dyDescent="0.25">
      <c r="A56" s="136"/>
      <c r="B56" s="153"/>
      <c r="C56" s="154"/>
      <c r="D56" s="154"/>
      <c r="E56" s="155"/>
      <c r="F56" s="18" t="s">
        <v>75</v>
      </c>
      <c r="G56" s="111"/>
      <c r="H56" s="111"/>
      <c r="I56" s="111"/>
      <c r="J56" s="67">
        <f t="shared" si="5"/>
        <v>0</v>
      </c>
      <c r="K56" s="95">
        <f t="shared" si="7"/>
        <v>0</v>
      </c>
      <c r="L56" s="94">
        <f t="shared" si="6"/>
        <v>0</v>
      </c>
      <c r="M56" s="92">
        <f t="shared" si="8"/>
        <v>0</v>
      </c>
      <c r="N56" s="160"/>
    </row>
    <row r="57" spans="1:14" s="1" customFormat="1" ht="135" customHeight="1" x14ac:dyDescent="0.25">
      <c r="A57" s="136"/>
      <c r="B57" s="153"/>
      <c r="C57" s="154"/>
      <c r="D57" s="154"/>
      <c r="E57" s="155"/>
      <c r="F57" s="18" t="s">
        <v>76</v>
      </c>
      <c r="G57" s="112">
        <v>473460.67728</v>
      </c>
      <c r="H57" s="113">
        <v>86188.087880000006</v>
      </c>
      <c r="I57" s="114">
        <v>86188.087880000006</v>
      </c>
      <c r="J57" s="67">
        <f t="shared" si="5"/>
        <v>-387272.5894</v>
      </c>
      <c r="K57" s="95">
        <f t="shared" si="7"/>
        <v>18.203853459413953</v>
      </c>
      <c r="L57" s="94">
        <f t="shared" si="6"/>
        <v>0</v>
      </c>
      <c r="M57" s="92">
        <f t="shared" si="8"/>
        <v>100</v>
      </c>
      <c r="N57" s="160"/>
    </row>
    <row r="58" spans="1:14" s="1" customFormat="1" ht="135" customHeight="1" x14ac:dyDescent="0.25">
      <c r="A58" s="136"/>
      <c r="B58" s="153"/>
      <c r="C58" s="154"/>
      <c r="D58" s="154"/>
      <c r="E58" s="155"/>
      <c r="F58" s="18" t="s">
        <v>77</v>
      </c>
      <c r="G58" s="112">
        <v>524368.96443000005</v>
      </c>
      <c r="H58" s="112">
        <v>287909.67845000001</v>
      </c>
      <c r="I58" s="115">
        <v>287909.67845000001</v>
      </c>
      <c r="J58" s="67">
        <f t="shared" si="5"/>
        <v>-236459.28598000004</v>
      </c>
      <c r="K58" s="95">
        <f t="shared" si="7"/>
        <v>54.905934176131844</v>
      </c>
      <c r="L58" s="94">
        <f t="shared" si="6"/>
        <v>0</v>
      </c>
      <c r="M58" s="92">
        <f t="shared" si="8"/>
        <v>100</v>
      </c>
      <c r="N58" s="160"/>
    </row>
    <row r="59" spans="1:14" s="1" customFormat="1" ht="162" x14ac:dyDescent="0.25">
      <c r="A59" s="136"/>
      <c r="B59" s="153"/>
      <c r="C59" s="154"/>
      <c r="D59" s="154"/>
      <c r="E59" s="155"/>
      <c r="F59" s="19" t="s">
        <v>79</v>
      </c>
      <c r="G59" s="88"/>
      <c r="H59" s="88"/>
      <c r="I59" s="88"/>
      <c r="J59" s="67">
        <f t="shared" si="5"/>
        <v>0</v>
      </c>
      <c r="K59" s="95">
        <f t="shared" si="7"/>
        <v>0</v>
      </c>
      <c r="L59" s="94">
        <f t="shared" si="6"/>
        <v>0</v>
      </c>
      <c r="M59" s="92">
        <f t="shared" si="8"/>
        <v>0</v>
      </c>
      <c r="N59" s="160"/>
    </row>
    <row r="60" spans="1:14" s="1" customFormat="1" ht="135" customHeight="1" x14ac:dyDescent="0.25">
      <c r="A60" s="137"/>
      <c r="B60" s="156"/>
      <c r="C60" s="157"/>
      <c r="D60" s="157"/>
      <c r="E60" s="158"/>
      <c r="F60" s="20" t="s">
        <v>78</v>
      </c>
      <c r="G60" s="69">
        <v>153374.14000000001</v>
      </c>
      <c r="H60" s="114"/>
      <c r="I60" s="114"/>
      <c r="J60" s="67">
        <f t="shared" si="5"/>
        <v>-153374.14000000001</v>
      </c>
      <c r="K60" s="95">
        <f t="shared" si="7"/>
        <v>0</v>
      </c>
      <c r="L60" s="94">
        <f t="shared" si="6"/>
        <v>0</v>
      </c>
      <c r="M60" s="92">
        <f t="shared" si="8"/>
        <v>0</v>
      </c>
      <c r="N60" s="161"/>
    </row>
    <row r="61" spans="1:14" s="1" customFormat="1" ht="135" customHeight="1" x14ac:dyDescent="0.25">
      <c r="A61" s="135">
        <v>9</v>
      </c>
      <c r="B61" s="138" t="s">
        <v>36</v>
      </c>
      <c r="C61" s="139"/>
      <c r="D61" s="139"/>
      <c r="E61" s="140"/>
      <c r="F61" s="17" t="s">
        <v>4</v>
      </c>
      <c r="G61" s="68">
        <f>G62+G63+G64+G65+G66</f>
        <v>46329.518370000005</v>
      </c>
      <c r="H61" s="68">
        <f>H62+H63+H64</f>
        <v>21289.722109999999</v>
      </c>
      <c r="I61" s="68">
        <f>I62+I63+I64+I65+I66</f>
        <v>22059.297760000001</v>
      </c>
      <c r="J61" s="68">
        <f t="shared" si="5"/>
        <v>-24270.220610000004</v>
      </c>
      <c r="K61" s="14">
        <f t="shared" si="7"/>
        <v>47.613915568533457</v>
      </c>
      <c r="L61" s="68">
        <f t="shared" si="6"/>
        <v>769.5756500000025</v>
      </c>
      <c r="M61" s="14">
        <f t="shared" si="8"/>
        <v>103.61477545842894</v>
      </c>
      <c r="N61" s="177" t="s">
        <v>17</v>
      </c>
    </row>
    <row r="62" spans="1:14" s="1" customFormat="1" ht="135" customHeight="1" x14ac:dyDescent="0.25">
      <c r="A62" s="136"/>
      <c r="B62" s="141"/>
      <c r="C62" s="142"/>
      <c r="D62" s="142"/>
      <c r="E62" s="143"/>
      <c r="F62" s="18" t="s">
        <v>75</v>
      </c>
      <c r="G62" s="69">
        <v>10215.4</v>
      </c>
      <c r="H62" s="69">
        <v>5154.6763099999998</v>
      </c>
      <c r="I62" s="69">
        <v>4789.1923299999999</v>
      </c>
      <c r="J62" s="67">
        <f t="shared" si="5"/>
        <v>-5426.2076699999998</v>
      </c>
      <c r="K62" s="95">
        <f t="shared" si="7"/>
        <v>46.882083227284298</v>
      </c>
      <c r="L62" s="94">
        <f t="shared" si="6"/>
        <v>-365.48397999999997</v>
      </c>
      <c r="M62" s="92">
        <f t="shared" si="8"/>
        <v>92.909661867788557</v>
      </c>
      <c r="N62" s="178"/>
    </row>
    <row r="63" spans="1:14" s="1" customFormat="1" ht="135" customHeight="1" x14ac:dyDescent="0.25">
      <c r="A63" s="136"/>
      <c r="B63" s="141"/>
      <c r="C63" s="142"/>
      <c r="D63" s="142"/>
      <c r="E63" s="143"/>
      <c r="F63" s="18" t="s">
        <v>76</v>
      </c>
      <c r="G63" s="69">
        <v>2521.3000000000002</v>
      </c>
      <c r="H63" s="69">
        <v>1254.8646900000001</v>
      </c>
      <c r="I63" s="69">
        <v>1249.9044200000001</v>
      </c>
      <c r="J63" s="67">
        <f t="shared" si="5"/>
        <v>-1271.3955800000001</v>
      </c>
      <c r="K63" s="95">
        <f t="shared" si="7"/>
        <v>49.573807956213059</v>
      </c>
      <c r="L63" s="94">
        <f t="shared" si="6"/>
        <v>-4.9602700000000368</v>
      </c>
      <c r="M63" s="92">
        <f t="shared" si="8"/>
        <v>99.604716744400548</v>
      </c>
      <c r="N63" s="178"/>
    </row>
    <row r="64" spans="1:14" s="1" customFormat="1" ht="135" customHeight="1" x14ac:dyDescent="0.25">
      <c r="A64" s="136"/>
      <c r="B64" s="141"/>
      <c r="C64" s="142"/>
      <c r="D64" s="142"/>
      <c r="E64" s="143"/>
      <c r="F64" s="18" t="s">
        <v>77</v>
      </c>
      <c r="G64" s="67">
        <v>33592.818370000001</v>
      </c>
      <c r="H64" s="67">
        <v>14880.18111</v>
      </c>
      <c r="I64" s="70">
        <v>16020.201010000001</v>
      </c>
      <c r="J64" s="67">
        <f t="shared" si="5"/>
        <v>-17572.61736</v>
      </c>
      <c r="K64" s="95">
        <f t="shared" si="7"/>
        <v>47.689362748755876</v>
      </c>
      <c r="L64" s="94">
        <f t="shared" si="6"/>
        <v>1140.0199000000011</v>
      </c>
      <c r="M64" s="92">
        <f t="shared" si="8"/>
        <v>107.66133081024039</v>
      </c>
      <c r="N64" s="178"/>
    </row>
    <row r="65" spans="1:14" s="1" customFormat="1" ht="162" x14ac:dyDescent="0.25">
      <c r="A65" s="136"/>
      <c r="B65" s="141"/>
      <c r="C65" s="142"/>
      <c r="D65" s="142"/>
      <c r="E65" s="143"/>
      <c r="F65" s="19" t="s">
        <v>79</v>
      </c>
      <c r="G65" s="67"/>
      <c r="H65" s="67"/>
      <c r="I65" s="67"/>
      <c r="J65" s="67">
        <f t="shared" si="5"/>
        <v>0</v>
      </c>
      <c r="K65" s="95">
        <f t="shared" si="7"/>
        <v>0</v>
      </c>
      <c r="L65" s="94">
        <f t="shared" si="6"/>
        <v>0</v>
      </c>
      <c r="M65" s="92">
        <f t="shared" si="8"/>
        <v>0</v>
      </c>
      <c r="N65" s="178"/>
    </row>
    <row r="66" spans="1:14" s="1" customFormat="1" ht="135" customHeight="1" x14ac:dyDescent="0.25">
      <c r="A66" s="137"/>
      <c r="B66" s="144"/>
      <c r="C66" s="145"/>
      <c r="D66" s="145"/>
      <c r="E66" s="146"/>
      <c r="F66" s="20" t="s">
        <v>78</v>
      </c>
      <c r="G66" s="73"/>
      <c r="H66" s="73"/>
      <c r="I66" s="73"/>
      <c r="J66" s="67">
        <f t="shared" si="5"/>
        <v>0</v>
      </c>
      <c r="K66" s="95">
        <f t="shared" si="7"/>
        <v>0</v>
      </c>
      <c r="L66" s="94">
        <f t="shared" si="6"/>
        <v>0</v>
      </c>
      <c r="M66" s="92">
        <f t="shared" si="8"/>
        <v>0</v>
      </c>
      <c r="N66" s="179"/>
    </row>
    <row r="67" spans="1:14" s="1" customFormat="1" ht="135" customHeight="1" x14ac:dyDescent="0.25">
      <c r="A67" s="135">
        <v>10</v>
      </c>
      <c r="B67" s="138" t="s">
        <v>18</v>
      </c>
      <c r="C67" s="139"/>
      <c r="D67" s="139"/>
      <c r="E67" s="140"/>
      <c r="F67" s="17" t="s">
        <v>4</v>
      </c>
      <c r="G67" s="68">
        <f>G68+G69+G70+G71+G72</f>
        <v>4419069.4753900003</v>
      </c>
      <c r="H67" s="68">
        <f>H68+H69+H70+H71+H72</f>
        <v>104519.59517</v>
      </c>
      <c r="I67" s="68">
        <f>I68+I69+I70+I71+I72</f>
        <v>104519.59517</v>
      </c>
      <c r="J67" s="68">
        <f t="shared" si="5"/>
        <v>-4314549.8802200006</v>
      </c>
      <c r="K67" s="14">
        <f t="shared" si="7"/>
        <v>2.3651946581078755</v>
      </c>
      <c r="L67" s="68">
        <f t="shared" si="6"/>
        <v>0</v>
      </c>
      <c r="M67" s="14">
        <f t="shared" si="8"/>
        <v>100</v>
      </c>
      <c r="N67" s="171" t="s">
        <v>13</v>
      </c>
    </row>
    <row r="68" spans="1:14" s="1" customFormat="1" ht="135" customHeight="1" x14ac:dyDescent="0.25">
      <c r="A68" s="136"/>
      <c r="B68" s="141"/>
      <c r="C68" s="142"/>
      <c r="D68" s="142"/>
      <c r="E68" s="143"/>
      <c r="F68" s="18" t="s">
        <v>75</v>
      </c>
      <c r="G68" s="67"/>
      <c r="H68" s="67"/>
      <c r="I68" s="67"/>
      <c r="J68" s="67">
        <f t="shared" si="5"/>
        <v>0</v>
      </c>
      <c r="K68" s="95">
        <f t="shared" si="7"/>
        <v>0</v>
      </c>
      <c r="L68" s="94">
        <f t="shared" si="6"/>
        <v>0</v>
      </c>
      <c r="M68" s="92">
        <f t="shared" si="8"/>
        <v>0</v>
      </c>
      <c r="N68" s="172"/>
    </row>
    <row r="69" spans="1:14" s="1" customFormat="1" ht="135" customHeight="1" x14ac:dyDescent="0.25">
      <c r="A69" s="136"/>
      <c r="B69" s="141"/>
      <c r="C69" s="142"/>
      <c r="D69" s="142"/>
      <c r="E69" s="143"/>
      <c r="F69" s="18" t="s">
        <v>76</v>
      </c>
      <c r="G69" s="67">
        <v>128.30000000000001</v>
      </c>
      <c r="H69" s="116">
        <v>24</v>
      </c>
      <c r="I69" s="116">
        <v>24</v>
      </c>
      <c r="J69" s="67">
        <f t="shared" si="5"/>
        <v>-104.30000000000001</v>
      </c>
      <c r="K69" s="95">
        <f t="shared" si="7"/>
        <v>18.706157443491815</v>
      </c>
      <c r="L69" s="94">
        <f t="shared" si="6"/>
        <v>0</v>
      </c>
      <c r="M69" s="92">
        <f t="shared" si="8"/>
        <v>100</v>
      </c>
      <c r="N69" s="172"/>
    </row>
    <row r="70" spans="1:14" s="1" customFormat="1" ht="135" customHeight="1" x14ac:dyDescent="0.25">
      <c r="A70" s="136"/>
      <c r="B70" s="141"/>
      <c r="C70" s="142"/>
      <c r="D70" s="142"/>
      <c r="E70" s="143"/>
      <c r="F70" s="18" t="s">
        <v>77</v>
      </c>
      <c r="G70" s="67">
        <v>4418941.1753900005</v>
      </c>
      <c r="H70" s="67">
        <v>104495.59517</v>
      </c>
      <c r="I70" s="70">
        <v>104495.59517</v>
      </c>
      <c r="J70" s="67">
        <f t="shared" si="5"/>
        <v>-4314445.5802200008</v>
      </c>
      <c r="K70" s="95">
        <f t="shared" si="7"/>
        <v>2.3647202128862372</v>
      </c>
      <c r="L70" s="94">
        <f t="shared" si="6"/>
        <v>0</v>
      </c>
      <c r="M70" s="92">
        <f t="shared" si="8"/>
        <v>100</v>
      </c>
      <c r="N70" s="172"/>
    </row>
    <row r="71" spans="1:14" s="1" customFormat="1" ht="162" x14ac:dyDescent="0.25">
      <c r="A71" s="136"/>
      <c r="B71" s="141"/>
      <c r="C71" s="142"/>
      <c r="D71" s="142"/>
      <c r="E71" s="143"/>
      <c r="F71" s="19" t="s">
        <v>79</v>
      </c>
      <c r="G71" s="73"/>
      <c r="H71" s="73"/>
      <c r="I71" s="73"/>
      <c r="J71" s="67">
        <f t="shared" si="5"/>
        <v>0</v>
      </c>
      <c r="K71" s="95">
        <f t="shared" si="7"/>
        <v>0</v>
      </c>
      <c r="L71" s="94">
        <f t="shared" si="6"/>
        <v>0</v>
      </c>
      <c r="M71" s="92">
        <f t="shared" si="8"/>
        <v>0</v>
      </c>
      <c r="N71" s="172"/>
    </row>
    <row r="72" spans="1:14" s="1" customFormat="1" ht="135" customHeight="1" x14ac:dyDescent="0.25">
      <c r="A72" s="137"/>
      <c r="B72" s="144"/>
      <c r="C72" s="145"/>
      <c r="D72" s="145"/>
      <c r="E72" s="146"/>
      <c r="F72" s="20" t="s">
        <v>78</v>
      </c>
      <c r="G72" s="73"/>
      <c r="H72" s="73"/>
      <c r="I72" s="73"/>
      <c r="J72" s="67">
        <f t="shared" si="5"/>
        <v>0</v>
      </c>
      <c r="K72" s="95">
        <f t="shared" si="7"/>
        <v>0</v>
      </c>
      <c r="L72" s="94">
        <f t="shared" si="6"/>
        <v>0</v>
      </c>
      <c r="M72" s="92">
        <f t="shared" si="8"/>
        <v>0</v>
      </c>
      <c r="N72" s="173"/>
    </row>
    <row r="73" spans="1:14" s="1" customFormat="1" ht="135" customHeight="1" x14ac:dyDescent="0.25">
      <c r="A73" s="135">
        <v>11</v>
      </c>
      <c r="B73" s="138" t="s">
        <v>191</v>
      </c>
      <c r="C73" s="139"/>
      <c r="D73" s="139"/>
      <c r="E73" s="140"/>
      <c r="F73" s="17" t="s">
        <v>4</v>
      </c>
      <c r="G73" s="68">
        <f>G74+G75+G76+G77+G78</f>
        <v>113662.49606999999</v>
      </c>
      <c r="H73" s="68">
        <f>H74+H75+H76+H77+H78</f>
        <v>39905.793149999998</v>
      </c>
      <c r="I73" s="68">
        <f>I74+I75+I76+I77+I78</f>
        <v>37465.503060000003</v>
      </c>
      <c r="J73" s="68">
        <f t="shared" si="5"/>
        <v>-76196.993009999991</v>
      </c>
      <c r="K73" s="14">
        <f t="shared" si="7"/>
        <v>32.962062558371549</v>
      </c>
      <c r="L73" s="68">
        <f t="shared" si="6"/>
        <v>-2440.290089999995</v>
      </c>
      <c r="M73" s="14">
        <f t="shared" si="8"/>
        <v>93.884872602763963</v>
      </c>
      <c r="N73" s="174" t="s">
        <v>20</v>
      </c>
    </row>
    <row r="74" spans="1:14" s="1" customFormat="1" ht="135" customHeight="1" x14ac:dyDescent="0.25">
      <c r="A74" s="136"/>
      <c r="B74" s="141"/>
      <c r="C74" s="142"/>
      <c r="D74" s="142"/>
      <c r="E74" s="143"/>
      <c r="F74" s="18" t="s">
        <v>75</v>
      </c>
      <c r="G74" s="67"/>
      <c r="H74" s="67"/>
      <c r="I74" s="67"/>
      <c r="J74" s="67">
        <f t="shared" si="5"/>
        <v>0</v>
      </c>
      <c r="K74" s="95">
        <f t="shared" si="7"/>
        <v>0</v>
      </c>
      <c r="L74" s="94">
        <f t="shared" si="6"/>
        <v>0</v>
      </c>
      <c r="M74" s="92">
        <f t="shared" si="8"/>
        <v>0</v>
      </c>
      <c r="N74" s="175"/>
    </row>
    <row r="75" spans="1:14" s="1" customFormat="1" ht="135" customHeight="1" x14ac:dyDescent="0.25">
      <c r="A75" s="136"/>
      <c r="B75" s="141"/>
      <c r="C75" s="142"/>
      <c r="D75" s="142"/>
      <c r="E75" s="143"/>
      <c r="F75" s="18" t="s">
        <v>76</v>
      </c>
      <c r="G75" s="67">
        <v>16969.753499999999</v>
      </c>
      <c r="H75" s="67">
        <v>1125</v>
      </c>
      <c r="I75" s="67">
        <v>1125</v>
      </c>
      <c r="J75" s="67">
        <f t="shared" si="5"/>
        <v>-15844.753499999999</v>
      </c>
      <c r="K75" s="95">
        <f t="shared" si="7"/>
        <v>6.6294422013849523</v>
      </c>
      <c r="L75" s="94">
        <f t="shared" si="6"/>
        <v>0</v>
      </c>
      <c r="M75" s="92">
        <f t="shared" si="8"/>
        <v>100</v>
      </c>
      <c r="N75" s="175"/>
    </row>
    <row r="76" spans="1:14" s="1" customFormat="1" ht="135" customHeight="1" x14ac:dyDescent="0.25">
      <c r="A76" s="136"/>
      <c r="B76" s="141"/>
      <c r="C76" s="142"/>
      <c r="D76" s="142"/>
      <c r="E76" s="143"/>
      <c r="F76" s="18" t="s">
        <v>77</v>
      </c>
      <c r="G76" s="67">
        <v>96692.742570000002</v>
      </c>
      <c r="H76" s="67">
        <v>38780.793149999998</v>
      </c>
      <c r="I76" s="70">
        <v>36340.503060000003</v>
      </c>
      <c r="J76" s="67">
        <f t="shared" si="5"/>
        <v>-60352.239509999999</v>
      </c>
      <c r="K76" s="95">
        <f t="shared" si="7"/>
        <v>37.583485682693876</v>
      </c>
      <c r="L76" s="94">
        <f t="shared" si="6"/>
        <v>-2440.290089999995</v>
      </c>
      <c r="M76" s="92">
        <f t="shared" si="8"/>
        <v>93.707477615114229</v>
      </c>
      <c r="N76" s="175"/>
    </row>
    <row r="77" spans="1:14" s="1" customFormat="1" ht="162" x14ac:dyDescent="0.25">
      <c r="A77" s="136"/>
      <c r="B77" s="141"/>
      <c r="C77" s="142"/>
      <c r="D77" s="142"/>
      <c r="E77" s="143"/>
      <c r="F77" s="19" t="s">
        <v>79</v>
      </c>
      <c r="G77" s="73"/>
      <c r="H77" s="73"/>
      <c r="I77" s="73"/>
      <c r="J77" s="67">
        <f t="shared" si="5"/>
        <v>0</v>
      </c>
      <c r="K77" s="95">
        <f t="shared" si="7"/>
        <v>0</v>
      </c>
      <c r="L77" s="94">
        <f t="shared" si="6"/>
        <v>0</v>
      </c>
      <c r="M77" s="92">
        <f t="shared" si="8"/>
        <v>0</v>
      </c>
      <c r="N77" s="175"/>
    </row>
    <row r="78" spans="1:14" s="1" customFormat="1" ht="135" customHeight="1" x14ac:dyDescent="0.25">
      <c r="A78" s="137"/>
      <c r="B78" s="144"/>
      <c r="C78" s="145"/>
      <c r="D78" s="145"/>
      <c r="E78" s="146"/>
      <c r="F78" s="20" t="s">
        <v>78</v>
      </c>
      <c r="G78" s="73"/>
      <c r="H78" s="73"/>
      <c r="I78" s="73"/>
      <c r="J78" s="67">
        <f t="shared" ref="J78:J138" si="9">I78-G78</f>
        <v>0</v>
      </c>
      <c r="K78" s="95">
        <f t="shared" si="7"/>
        <v>0</v>
      </c>
      <c r="L78" s="94">
        <f t="shared" ref="L78:L138" si="10">I78-H78</f>
        <v>0</v>
      </c>
      <c r="M78" s="92">
        <f t="shared" si="8"/>
        <v>0</v>
      </c>
      <c r="N78" s="176"/>
    </row>
    <row r="79" spans="1:14" s="1" customFormat="1" ht="135" customHeight="1" x14ac:dyDescent="0.25">
      <c r="A79" s="135">
        <v>12</v>
      </c>
      <c r="B79" s="138" t="s">
        <v>37</v>
      </c>
      <c r="C79" s="139"/>
      <c r="D79" s="139"/>
      <c r="E79" s="140"/>
      <c r="F79" s="17" t="s">
        <v>4</v>
      </c>
      <c r="G79" s="68">
        <f>G80+G81+G82+G83+G84</f>
        <v>40</v>
      </c>
      <c r="H79" s="89">
        <f>H80+H81+H82+H83+H84</f>
        <v>0</v>
      </c>
      <c r="I79" s="89">
        <f>I80+I81+I82+I83+I84</f>
        <v>0</v>
      </c>
      <c r="J79" s="68">
        <f t="shared" si="9"/>
        <v>-40</v>
      </c>
      <c r="K79" s="14">
        <f t="shared" ref="K79:K138" si="11">IF(G79=0,0,I79/G79*100)</f>
        <v>0</v>
      </c>
      <c r="L79" s="68">
        <f t="shared" si="10"/>
        <v>0</v>
      </c>
      <c r="M79" s="14">
        <f t="shared" ref="M79:M138" si="12">IF(H79=0,0,I79/H79*100)</f>
        <v>0</v>
      </c>
      <c r="N79" s="159" t="s">
        <v>32</v>
      </c>
    </row>
    <row r="80" spans="1:14" s="1" customFormat="1" ht="135" customHeight="1" x14ac:dyDescent="0.25">
      <c r="A80" s="136"/>
      <c r="B80" s="141"/>
      <c r="C80" s="142"/>
      <c r="D80" s="142"/>
      <c r="E80" s="143"/>
      <c r="F80" s="18" t="s">
        <v>75</v>
      </c>
      <c r="G80" s="69"/>
      <c r="H80" s="69"/>
      <c r="I80" s="69"/>
      <c r="J80" s="67">
        <f t="shared" si="9"/>
        <v>0</v>
      </c>
      <c r="K80" s="95">
        <f t="shared" si="11"/>
        <v>0</v>
      </c>
      <c r="L80" s="94">
        <f t="shared" si="10"/>
        <v>0</v>
      </c>
      <c r="M80" s="92">
        <f t="shared" si="12"/>
        <v>0</v>
      </c>
      <c r="N80" s="160"/>
    </row>
    <row r="81" spans="1:14" s="1" customFormat="1" ht="135" customHeight="1" x14ac:dyDescent="0.25">
      <c r="A81" s="136"/>
      <c r="B81" s="141"/>
      <c r="C81" s="142"/>
      <c r="D81" s="142"/>
      <c r="E81" s="143"/>
      <c r="F81" s="18" t="s">
        <v>76</v>
      </c>
      <c r="G81" s="78"/>
      <c r="H81" s="69"/>
      <c r="I81" s="69"/>
      <c r="J81" s="67">
        <f t="shared" si="9"/>
        <v>0</v>
      </c>
      <c r="K81" s="95">
        <f t="shared" si="11"/>
        <v>0</v>
      </c>
      <c r="L81" s="94">
        <f t="shared" si="10"/>
        <v>0</v>
      </c>
      <c r="M81" s="92">
        <f t="shared" si="12"/>
        <v>0</v>
      </c>
      <c r="N81" s="160"/>
    </row>
    <row r="82" spans="1:14" s="1" customFormat="1" ht="135" customHeight="1" x14ac:dyDescent="0.25">
      <c r="A82" s="136"/>
      <c r="B82" s="141"/>
      <c r="C82" s="142"/>
      <c r="D82" s="142"/>
      <c r="E82" s="143"/>
      <c r="F82" s="18" t="s">
        <v>77</v>
      </c>
      <c r="G82" s="117">
        <v>40</v>
      </c>
      <c r="H82" s="114"/>
      <c r="I82" s="114"/>
      <c r="J82" s="67">
        <f t="shared" si="9"/>
        <v>-40</v>
      </c>
      <c r="K82" s="95">
        <f t="shared" si="11"/>
        <v>0</v>
      </c>
      <c r="L82" s="94">
        <f t="shared" si="10"/>
        <v>0</v>
      </c>
      <c r="M82" s="92">
        <f t="shared" si="12"/>
        <v>0</v>
      </c>
      <c r="N82" s="160"/>
    </row>
    <row r="83" spans="1:14" s="1" customFormat="1" ht="162" x14ac:dyDescent="0.25">
      <c r="A83" s="136"/>
      <c r="B83" s="141"/>
      <c r="C83" s="142"/>
      <c r="D83" s="142"/>
      <c r="E83" s="143"/>
      <c r="F83" s="19" t="s">
        <v>79</v>
      </c>
      <c r="G83" s="69"/>
      <c r="H83" s="69"/>
      <c r="I83" s="69"/>
      <c r="J83" s="67">
        <f t="shared" si="9"/>
        <v>0</v>
      </c>
      <c r="K83" s="95">
        <f t="shared" si="11"/>
        <v>0</v>
      </c>
      <c r="L83" s="94">
        <f t="shared" si="10"/>
        <v>0</v>
      </c>
      <c r="M83" s="92">
        <f t="shared" si="12"/>
        <v>0</v>
      </c>
      <c r="N83" s="160"/>
    </row>
    <row r="84" spans="1:14" s="1" customFormat="1" ht="135" customHeight="1" x14ac:dyDescent="0.25">
      <c r="A84" s="137"/>
      <c r="B84" s="144"/>
      <c r="C84" s="145"/>
      <c r="D84" s="145"/>
      <c r="E84" s="146"/>
      <c r="F84" s="20" t="s">
        <v>78</v>
      </c>
      <c r="G84" s="69"/>
      <c r="H84" s="69"/>
      <c r="I84" s="69"/>
      <c r="J84" s="67">
        <f t="shared" si="9"/>
        <v>0</v>
      </c>
      <c r="K84" s="95">
        <f t="shared" si="11"/>
        <v>0</v>
      </c>
      <c r="L84" s="94">
        <f t="shared" si="10"/>
        <v>0</v>
      </c>
      <c r="M84" s="92">
        <f t="shared" si="12"/>
        <v>0</v>
      </c>
      <c r="N84" s="161"/>
    </row>
    <row r="85" spans="1:14" s="1" customFormat="1" ht="135" customHeight="1" x14ac:dyDescent="0.25">
      <c r="A85" s="135">
        <v>13</v>
      </c>
      <c r="B85" s="150" t="s">
        <v>21</v>
      </c>
      <c r="C85" s="151"/>
      <c r="D85" s="151"/>
      <c r="E85" s="152"/>
      <c r="F85" s="17" t="s">
        <v>4</v>
      </c>
      <c r="G85" s="68">
        <f>G86+G87+G88+G89+G90</f>
        <v>125690.61591000001</v>
      </c>
      <c r="H85" s="68">
        <f>H86+H87+H88+H89+H90</f>
        <v>22700.959500000001</v>
      </c>
      <c r="I85" s="68">
        <f>I86+I87+I88+I89+I90</f>
        <v>19462.928929999998</v>
      </c>
      <c r="J85" s="68">
        <f t="shared" si="9"/>
        <v>-106227.68698000001</v>
      </c>
      <c r="K85" s="14">
        <f t="shared" si="11"/>
        <v>15.484790800879129</v>
      </c>
      <c r="L85" s="68">
        <f t="shared" si="10"/>
        <v>-3238.0305700000026</v>
      </c>
      <c r="M85" s="14">
        <f t="shared" si="12"/>
        <v>85.73615106445169</v>
      </c>
      <c r="N85" s="168" t="s">
        <v>22</v>
      </c>
    </row>
    <row r="86" spans="1:14" s="1" customFormat="1" ht="135" customHeight="1" x14ac:dyDescent="0.25">
      <c r="A86" s="136"/>
      <c r="B86" s="153"/>
      <c r="C86" s="154"/>
      <c r="D86" s="154"/>
      <c r="E86" s="155"/>
      <c r="F86" s="18" t="s">
        <v>75</v>
      </c>
      <c r="G86" s="69"/>
      <c r="H86" s="69"/>
      <c r="I86" s="69"/>
      <c r="J86" s="67">
        <f t="shared" si="9"/>
        <v>0</v>
      </c>
      <c r="K86" s="95">
        <f t="shared" si="11"/>
        <v>0</v>
      </c>
      <c r="L86" s="94">
        <f t="shared" si="10"/>
        <v>0</v>
      </c>
      <c r="M86" s="92">
        <f t="shared" si="12"/>
        <v>0</v>
      </c>
      <c r="N86" s="169"/>
    </row>
    <row r="87" spans="1:14" s="1" customFormat="1" ht="135" customHeight="1" x14ac:dyDescent="0.25">
      <c r="A87" s="136"/>
      <c r="B87" s="153"/>
      <c r="C87" s="154"/>
      <c r="D87" s="154"/>
      <c r="E87" s="155"/>
      <c r="F87" s="18" t="s">
        <v>76</v>
      </c>
      <c r="G87" s="107">
        <v>72870.600000000006</v>
      </c>
      <c r="H87" s="77">
        <v>0</v>
      </c>
      <c r="I87" s="77">
        <v>0</v>
      </c>
      <c r="J87" s="67">
        <f t="shared" si="9"/>
        <v>-72870.600000000006</v>
      </c>
      <c r="K87" s="95">
        <f t="shared" si="11"/>
        <v>0</v>
      </c>
      <c r="L87" s="94">
        <f t="shared" si="10"/>
        <v>0</v>
      </c>
      <c r="M87" s="92">
        <f t="shared" si="12"/>
        <v>0</v>
      </c>
      <c r="N87" s="169"/>
    </row>
    <row r="88" spans="1:14" s="1" customFormat="1" ht="135" customHeight="1" x14ac:dyDescent="0.25">
      <c r="A88" s="136"/>
      <c r="B88" s="153"/>
      <c r="C88" s="154"/>
      <c r="D88" s="154"/>
      <c r="E88" s="155"/>
      <c r="F88" s="18" t="s">
        <v>77</v>
      </c>
      <c r="G88" s="107">
        <v>52820.015910000002</v>
      </c>
      <c r="H88" s="107">
        <v>22700.959500000001</v>
      </c>
      <c r="I88" s="118">
        <v>19462.928929999998</v>
      </c>
      <c r="J88" s="67">
        <f t="shared" si="9"/>
        <v>-33357.086980000007</v>
      </c>
      <c r="K88" s="95">
        <f t="shared" si="11"/>
        <v>36.847639279705767</v>
      </c>
      <c r="L88" s="94">
        <f t="shared" si="10"/>
        <v>-3238.0305700000026</v>
      </c>
      <c r="M88" s="92">
        <f t="shared" si="12"/>
        <v>85.73615106445169</v>
      </c>
      <c r="N88" s="169"/>
    </row>
    <row r="89" spans="1:14" s="1" customFormat="1" ht="162" x14ac:dyDescent="0.25">
      <c r="A89" s="136"/>
      <c r="B89" s="153"/>
      <c r="C89" s="154"/>
      <c r="D89" s="154"/>
      <c r="E89" s="155"/>
      <c r="F89" s="19" t="s">
        <v>79</v>
      </c>
      <c r="G89" s="69"/>
      <c r="H89" s="69"/>
      <c r="I89" s="69"/>
      <c r="J89" s="67">
        <f t="shared" si="9"/>
        <v>0</v>
      </c>
      <c r="K89" s="95">
        <f t="shared" si="11"/>
        <v>0</v>
      </c>
      <c r="L89" s="94">
        <f t="shared" si="10"/>
        <v>0</v>
      </c>
      <c r="M89" s="92">
        <f t="shared" si="12"/>
        <v>0</v>
      </c>
      <c r="N89" s="169"/>
    </row>
    <row r="90" spans="1:14" s="1" customFormat="1" ht="135" customHeight="1" x14ac:dyDescent="0.25">
      <c r="A90" s="137"/>
      <c r="B90" s="156"/>
      <c r="C90" s="157"/>
      <c r="D90" s="157"/>
      <c r="E90" s="158"/>
      <c r="F90" s="20" t="s">
        <v>78</v>
      </c>
      <c r="G90" s="69"/>
      <c r="H90" s="69"/>
      <c r="I90" s="69"/>
      <c r="J90" s="67">
        <f t="shared" si="9"/>
        <v>0</v>
      </c>
      <c r="K90" s="95">
        <f t="shared" si="11"/>
        <v>0</v>
      </c>
      <c r="L90" s="94">
        <f t="shared" si="10"/>
        <v>0</v>
      </c>
      <c r="M90" s="92">
        <f t="shared" si="12"/>
        <v>0</v>
      </c>
      <c r="N90" s="170"/>
    </row>
    <row r="91" spans="1:14" s="1" customFormat="1" ht="135" customHeight="1" x14ac:dyDescent="0.25">
      <c r="A91" s="135">
        <v>14</v>
      </c>
      <c r="B91" s="150" t="s">
        <v>23</v>
      </c>
      <c r="C91" s="151"/>
      <c r="D91" s="151"/>
      <c r="E91" s="152"/>
      <c r="F91" s="17" t="s">
        <v>4</v>
      </c>
      <c r="G91" s="68">
        <f>G92+G93+G94+G95+G96</f>
        <v>85151.876669999998</v>
      </c>
      <c r="H91" s="68">
        <f>H92+H93+H94+H95+H96</f>
        <v>54075.729899999998</v>
      </c>
      <c r="I91" s="68">
        <f>I92+I93+I94+I95+I96</f>
        <v>53616.066429999999</v>
      </c>
      <c r="J91" s="68">
        <f t="shared" si="9"/>
        <v>-31535.810239999999</v>
      </c>
      <c r="K91" s="14">
        <f t="shared" si="11"/>
        <v>62.965219941992856</v>
      </c>
      <c r="L91" s="68">
        <f t="shared" si="10"/>
        <v>-459.66346999999951</v>
      </c>
      <c r="M91" s="14">
        <f t="shared" si="12"/>
        <v>99.149963447835034</v>
      </c>
      <c r="N91" s="165" t="s">
        <v>24</v>
      </c>
    </row>
    <row r="92" spans="1:14" s="1" customFormat="1" ht="135" customHeight="1" x14ac:dyDescent="0.25">
      <c r="A92" s="136"/>
      <c r="B92" s="153"/>
      <c r="C92" s="154"/>
      <c r="D92" s="154"/>
      <c r="E92" s="155"/>
      <c r="F92" s="18" t="s">
        <v>75</v>
      </c>
      <c r="G92" s="69"/>
      <c r="H92" s="69"/>
      <c r="I92" s="69"/>
      <c r="J92" s="67">
        <f t="shared" si="9"/>
        <v>0</v>
      </c>
      <c r="K92" s="95">
        <f t="shared" si="11"/>
        <v>0</v>
      </c>
      <c r="L92" s="94">
        <f t="shared" si="10"/>
        <v>0</v>
      </c>
      <c r="M92" s="92">
        <f t="shared" si="12"/>
        <v>0</v>
      </c>
      <c r="N92" s="166"/>
    </row>
    <row r="93" spans="1:14" s="1" customFormat="1" ht="135" customHeight="1" x14ac:dyDescent="0.25">
      <c r="A93" s="136"/>
      <c r="B93" s="153"/>
      <c r="C93" s="154"/>
      <c r="D93" s="154"/>
      <c r="E93" s="155"/>
      <c r="F93" s="18" t="s">
        <v>76</v>
      </c>
      <c r="G93" s="69"/>
      <c r="H93" s="69"/>
      <c r="I93" s="69"/>
      <c r="J93" s="67">
        <f t="shared" si="9"/>
        <v>0</v>
      </c>
      <c r="K93" s="95">
        <f t="shared" si="11"/>
        <v>0</v>
      </c>
      <c r="L93" s="94">
        <f t="shared" si="10"/>
        <v>0</v>
      </c>
      <c r="M93" s="92">
        <f t="shared" si="12"/>
        <v>0</v>
      </c>
      <c r="N93" s="166"/>
    </row>
    <row r="94" spans="1:14" s="1" customFormat="1" ht="135" customHeight="1" x14ac:dyDescent="0.25">
      <c r="A94" s="136"/>
      <c r="B94" s="153"/>
      <c r="C94" s="154"/>
      <c r="D94" s="154"/>
      <c r="E94" s="155"/>
      <c r="F94" s="18" t="s">
        <v>77</v>
      </c>
      <c r="G94" s="70">
        <v>85151.876669999998</v>
      </c>
      <c r="H94" s="70">
        <v>54075.729899999998</v>
      </c>
      <c r="I94" s="70">
        <v>53616.066429999999</v>
      </c>
      <c r="J94" s="67">
        <f t="shared" si="9"/>
        <v>-31535.810239999999</v>
      </c>
      <c r="K94" s="95">
        <f t="shared" si="11"/>
        <v>62.965219941992856</v>
      </c>
      <c r="L94" s="94">
        <f t="shared" si="10"/>
        <v>-459.66346999999951</v>
      </c>
      <c r="M94" s="92">
        <f t="shared" si="12"/>
        <v>99.149963447835034</v>
      </c>
      <c r="N94" s="166"/>
    </row>
    <row r="95" spans="1:14" s="1" customFormat="1" ht="232.5" customHeight="1" x14ac:dyDescent="0.25">
      <c r="A95" s="136"/>
      <c r="B95" s="153"/>
      <c r="C95" s="154"/>
      <c r="D95" s="154"/>
      <c r="E95" s="155"/>
      <c r="F95" s="19" t="s">
        <v>79</v>
      </c>
      <c r="G95" s="69"/>
      <c r="H95" s="69"/>
      <c r="I95" s="69"/>
      <c r="J95" s="67">
        <f t="shared" si="9"/>
        <v>0</v>
      </c>
      <c r="K95" s="95">
        <f t="shared" si="11"/>
        <v>0</v>
      </c>
      <c r="L95" s="94">
        <f t="shared" si="10"/>
        <v>0</v>
      </c>
      <c r="M95" s="92">
        <f t="shared" si="12"/>
        <v>0</v>
      </c>
      <c r="N95" s="166"/>
    </row>
    <row r="96" spans="1:14" s="1" customFormat="1" ht="135" customHeight="1" x14ac:dyDescent="0.25">
      <c r="A96" s="137"/>
      <c r="B96" s="156"/>
      <c r="C96" s="157"/>
      <c r="D96" s="157"/>
      <c r="E96" s="158"/>
      <c r="F96" s="20" t="s">
        <v>78</v>
      </c>
      <c r="G96" s="69"/>
      <c r="H96" s="69"/>
      <c r="I96" s="69"/>
      <c r="J96" s="67">
        <f t="shared" si="9"/>
        <v>0</v>
      </c>
      <c r="K96" s="95">
        <f t="shared" si="11"/>
        <v>0</v>
      </c>
      <c r="L96" s="94">
        <f t="shared" si="10"/>
        <v>0</v>
      </c>
      <c r="M96" s="92">
        <f t="shared" si="12"/>
        <v>0</v>
      </c>
      <c r="N96" s="167"/>
    </row>
    <row r="97" spans="1:14" s="1" customFormat="1" ht="135" customHeight="1" x14ac:dyDescent="0.25">
      <c r="A97" s="135">
        <v>15</v>
      </c>
      <c r="B97" s="138" t="s">
        <v>190</v>
      </c>
      <c r="C97" s="139"/>
      <c r="D97" s="139"/>
      <c r="E97" s="140"/>
      <c r="F97" s="17" t="s">
        <v>4</v>
      </c>
      <c r="G97" s="68">
        <f>G98+G99+G100+G101+G102</f>
        <v>657988.59195999999</v>
      </c>
      <c r="H97" s="68">
        <f>H98+H99+H100+H101+H102</f>
        <v>369050.34999000002</v>
      </c>
      <c r="I97" s="68">
        <f>I99+I100</f>
        <v>382212.52752</v>
      </c>
      <c r="J97" s="68">
        <f t="shared" si="9"/>
        <v>-275776.06443999999</v>
      </c>
      <c r="K97" s="14">
        <f t="shared" si="11"/>
        <v>58.088017359309355</v>
      </c>
      <c r="L97" s="68">
        <f t="shared" si="10"/>
        <v>13162.177529999986</v>
      </c>
      <c r="M97" s="14">
        <f t="shared" si="12"/>
        <v>103.56649913226113</v>
      </c>
      <c r="N97" s="159" t="s">
        <v>125</v>
      </c>
    </row>
    <row r="98" spans="1:14" s="1" customFormat="1" ht="135" customHeight="1" x14ac:dyDescent="0.25">
      <c r="A98" s="136"/>
      <c r="B98" s="141"/>
      <c r="C98" s="142"/>
      <c r="D98" s="142"/>
      <c r="E98" s="143"/>
      <c r="F98" s="18" t="s">
        <v>75</v>
      </c>
      <c r="G98" s="69"/>
      <c r="H98" s="69"/>
      <c r="I98" s="69"/>
      <c r="J98" s="67">
        <f t="shared" si="9"/>
        <v>0</v>
      </c>
      <c r="K98" s="95">
        <f t="shared" si="11"/>
        <v>0</v>
      </c>
      <c r="L98" s="94">
        <f t="shared" si="10"/>
        <v>0</v>
      </c>
      <c r="M98" s="92">
        <f t="shared" si="12"/>
        <v>0</v>
      </c>
      <c r="N98" s="160"/>
    </row>
    <row r="99" spans="1:14" s="1" customFormat="1" ht="135" customHeight="1" x14ac:dyDescent="0.25">
      <c r="A99" s="136"/>
      <c r="B99" s="141"/>
      <c r="C99" s="142"/>
      <c r="D99" s="142"/>
      <c r="E99" s="143"/>
      <c r="F99" s="18" t="s">
        <v>76</v>
      </c>
      <c r="G99" s="67">
        <v>159223.5</v>
      </c>
      <c r="H99" s="67">
        <v>79611.899999999994</v>
      </c>
      <c r="I99" s="67">
        <v>79611.899999999994</v>
      </c>
      <c r="J99" s="67">
        <f t="shared" si="9"/>
        <v>-79611.600000000006</v>
      </c>
      <c r="K99" s="95">
        <f t="shared" si="11"/>
        <v>50.000094207199311</v>
      </c>
      <c r="L99" s="94">
        <f t="shared" si="10"/>
        <v>0</v>
      </c>
      <c r="M99" s="92">
        <f t="shared" si="12"/>
        <v>100</v>
      </c>
      <c r="N99" s="160"/>
    </row>
    <row r="100" spans="1:14" s="1" customFormat="1" ht="135" customHeight="1" x14ac:dyDescent="0.25">
      <c r="A100" s="136"/>
      <c r="B100" s="141"/>
      <c r="C100" s="142"/>
      <c r="D100" s="142"/>
      <c r="E100" s="143"/>
      <c r="F100" s="18" t="s">
        <v>77</v>
      </c>
      <c r="G100" s="67">
        <v>498765.09195999999</v>
      </c>
      <c r="H100" s="67">
        <v>289438.44998999999</v>
      </c>
      <c r="I100" s="70">
        <v>302600.62751999998</v>
      </c>
      <c r="J100" s="67">
        <f t="shared" si="9"/>
        <v>-196164.46444000001</v>
      </c>
      <c r="K100" s="95">
        <f t="shared" si="11"/>
        <v>60.669969169427752</v>
      </c>
      <c r="L100" s="94">
        <f t="shared" si="10"/>
        <v>13162.177529999986</v>
      </c>
      <c r="M100" s="92">
        <f t="shared" si="12"/>
        <v>104.54748756789387</v>
      </c>
      <c r="N100" s="160"/>
    </row>
    <row r="101" spans="1:14" s="1" customFormat="1" ht="162" x14ac:dyDescent="0.25">
      <c r="A101" s="136"/>
      <c r="B101" s="141"/>
      <c r="C101" s="142"/>
      <c r="D101" s="142"/>
      <c r="E101" s="143"/>
      <c r="F101" s="19" t="s">
        <v>79</v>
      </c>
      <c r="G101" s="69"/>
      <c r="H101" s="69"/>
      <c r="I101" s="82"/>
      <c r="J101" s="67">
        <f t="shared" si="9"/>
        <v>0</v>
      </c>
      <c r="K101" s="95">
        <f t="shared" si="11"/>
        <v>0</v>
      </c>
      <c r="L101" s="94">
        <f t="shared" si="10"/>
        <v>0</v>
      </c>
      <c r="M101" s="92">
        <f t="shared" si="12"/>
        <v>0</v>
      </c>
      <c r="N101" s="160"/>
    </row>
    <row r="102" spans="1:14" s="1" customFormat="1" ht="135" customHeight="1" x14ac:dyDescent="0.25">
      <c r="A102" s="137"/>
      <c r="B102" s="144"/>
      <c r="C102" s="145"/>
      <c r="D102" s="145"/>
      <c r="E102" s="146"/>
      <c r="F102" s="20" t="s">
        <v>78</v>
      </c>
      <c r="G102" s="69"/>
      <c r="H102" s="69"/>
      <c r="I102" s="69"/>
      <c r="J102" s="67">
        <f t="shared" si="9"/>
        <v>0</v>
      </c>
      <c r="K102" s="95">
        <f t="shared" si="11"/>
        <v>0</v>
      </c>
      <c r="L102" s="94">
        <f t="shared" si="10"/>
        <v>0</v>
      </c>
      <c r="M102" s="92">
        <f t="shared" si="12"/>
        <v>0</v>
      </c>
      <c r="N102" s="161"/>
    </row>
    <row r="103" spans="1:14" s="1" customFormat="1" ht="135" customHeight="1" x14ac:dyDescent="0.25">
      <c r="A103" s="135">
        <v>16</v>
      </c>
      <c r="B103" s="138" t="s">
        <v>26</v>
      </c>
      <c r="C103" s="139"/>
      <c r="D103" s="139"/>
      <c r="E103" s="140"/>
      <c r="F103" s="17" t="s">
        <v>4</v>
      </c>
      <c r="G103" s="68">
        <f>G104+G105+G106+G107+G108</f>
        <v>13348.07821</v>
      </c>
      <c r="H103" s="68">
        <f>H104+H105+H106+H107+H108</f>
        <v>5151.5725400000001</v>
      </c>
      <c r="I103" s="68">
        <f>I104+I105+I106+I107+I108</f>
        <v>5011.4971000000005</v>
      </c>
      <c r="J103" s="68">
        <f t="shared" si="9"/>
        <v>-8336.5811099999992</v>
      </c>
      <c r="K103" s="14">
        <f t="shared" si="11"/>
        <v>37.544708842397476</v>
      </c>
      <c r="L103" s="68">
        <f t="shared" si="10"/>
        <v>-140.07543999999962</v>
      </c>
      <c r="M103" s="14">
        <f t="shared" si="12"/>
        <v>97.280918808531439</v>
      </c>
      <c r="N103" s="162" t="s">
        <v>123</v>
      </c>
    </row>
    <row r="104" spans="1:14" s="1" customFormat="1" ht="135" customHeight="1" x14ac:dyDescent="0.25">
      <c r="A104" s="136"/>
      <c r="B104" s="141"/>
      <c r="C104" s="142"/>
      <c r="D104" s="142"/>
      <c r="E104" s="143"/>
      <c r="F104" s="18" t="s">
        <v>75</v>
      </c>
      <c r="G104" s="69"/>
      <c r="H104" s="69"/>
      <c r="I104" s="69"/>
      <c r="J104" s="67">
        <f t="shared" si="9"/>
        <v>0</v>
      </c>
      <c r="K104" s="95">
        <f t="shared" si="11"/>
        <v>0</v>
      </c>
      <c r="L104" s="94">
        <f t="shared" si="10"/>
        <v>0</v>
      </c>
      <c r="M104" s="92">
        <f t="shared" si="12"/>
        <v>0</v>
      </c>
      <c r="N104" s="163"/>
    </row>
    <row r="105" spans="1:14" s="1" customFormat="1" ht="135" customHeight="1" x14ac:dyDescent="0.25">
      <c r="A105" s="136"/>
      <c r="B105" s="141"/>
      <c r="C105" s="142"/>
      <c r="D105" s="142"/>
      <c r="E105" s="143"/>
      <c r="F105" s="18" t="s">
        <v>76</v>
      </c>
      <c r="G105" s="67">
        <v>9800.6</v>
      </c>
      <c r="H105" s="67">
        <v>3280.75488</v>
      </c>
      <c r="I105" s="70">
        <v>2847.5770900000002</v>
      </c>
      <c r="J105" s="67">
        <f t="shared" si="9"/>
        <v>-6953.0229099999997</v>
      </c>
      <c r="K105" s="95">
        <f t="shared" si="11"/>
        <v>29.055130196110447</v>
      </c>
      <c r="L105" s="94">
        <f t="shared" si="10"/>
        <v>-433.17778999999973</v>
      </c>
      <c r="M105" s="92">
        <f t="shared" si="12"/>
        <v>86.796398821480992</v>
      </c>
      <c r="N105" s="163"/>
    </row>
    <row r="106" spans="1:14" s="1" customFormat="1" ht="135" customHeight="1" x14ac:dyDescent="0.25">
      <c r="A106" s="136"/>
      <c r="B106" s="141"/>
      <c r="C106" s="142"/>
      <c r="D106" s="142"/>
      <c r="E106" s="143"/>
      <c r="F106" s="18" t="s">
        <v>77</v>
      </c>
      <c r="G106" s="67">
        <v>3547.4782100000002</v>
      </c>
      <c r="H106" s="82">
        <v>1870.8176599999999</v>
      </c>
      <c r="I106" s="82">
        <v>2163.9200099999998</v>
      </c>
      <c r="J106" s="67">
        <f t="shared" si="9"/>
        <v>-1383.5582000000004</v>
      </c>
      <c r="K106" s="95">
        <f t="shared" si="11"/>
        <v>60.998824570651834</v>
      </c>
      <c r="L106" s="94">
        <f t="shared" si="10"/>
        <v>293.10234999999989</v>
      </c>
      <c r="M106" s="92">
        <f t="shared" si="12"/>
        <v>115.66707201171064</v>
      </c>
      <c r="N106" s="163"/>
    </row>
    <row r="107" spans="1:14" s="1" customFormat="1" ht="162" x14ac:dyDescent="0.25">
      <c r="A107" s="136"/>
      <c r="B107" s="141"/>
      <c r="C107" s="142"/>
      <c r="D107" s="142"/>
      <c r="E107" s="143"/>
      <c r="F107" s="19" t="s">
        <v>79</v>
      </c>
      <c r="G107" s="69"/>
      <c r="H107" s="69"/>
      <c r="I107" s="69"/>
      <c r="J107" s="67">
        <f t="shared" si="9"/>
        <v>0</v>
      </c>
      <c r="K107" s="95">
        <f t="shared" si="11"/>
        <v>0</v>
      </c>
      <c r="L107" s="94">
        <f t="shared" si="10"/>
        <v>0</v>
      </c>
      <c r="M107" s="92">
        <f t="shared" si="12"/>
        <v>0</v>
      </c>
      <c r="N107" s="163"/>
    </row>
    <row r="108" spans="1:14" s="1" customFormat="1" ht="135" customHeight="1" x14ac:dyDescent="0.25">
      <c r="A108" s="137"/>
      <c r="B108" s="144"/>
      <c r="C108" s="145"/>
      <c r="D108" s="145"/>
      <c r="E108" s="146"/>
      <c r="F108" s="20" t="s">
        <v>78</v>
      </c>
      <c r="G108" s="69"/>
      <c r="H108" s="69"/>
      <c r="I108" s="69"/>
      <c r="J108" s="67">
        <f t="shared" si="9"/>
        <v>0</v>
      </c>
      <c r="K108" s="95">
        <f t="shared" si="11"/>
        <v>0</v>
      </c>
      <c r="L108" s="94">
        <f t="shared" si="10"/>
        <v>0</v>
      </c>
      <c r="M108" s="92">
        <f t="shared" si="12"/>
        <v>0</v>
      </c>
      <c r="N108" s="164"/>
    </row>
    <row r="109" spans="1:14" s="1" customFormat="1" ht="135" customHeight="1" x14ac:dyDescent="0.25">
      <c r="A109" s="135">
        <v>17</v>
      </c>
      <c r="B109" s="138" t="s">
        <v>27</v>
      </c>
      <c r="C109" s="139"/>
      <c r="D109" s="139"/>
      <c r="E109" s="140"/>
      <c r="F109" s="17" t="s">
        <v>4</v>
      </c>
      <c r="G109" s="68">
        <f>G110+G111+G112+G113+G114</f>
        <v>772232.652</v>
      </c>
      <c r="H109" s="68">
        <f>H110+H111+H112+H113+H114</f>
        <v>360391.24673000001</v>
      </c>
      <c r="I109" s="68">
        <f>I110+I111+I112+I113+I114</f>
        <v>360257.07273000001</v>
      </c>
      <c r="J109" s="68">
        <f t="shared" si="9"/>
        <v>-411975.57926999999</v>
      </c>
      <c r="K109" s="14">
        <f t="shared" si="11"/>
        <v>46.651364947723032</v>
      </c>
      <c r="L109" s="68">
        <f t="shared" si="10"/>
        <v>-134.17399999999907</v>
      </c>
      <c r="M109" s="14">
        <f t="shared" si="12"/>
        <v>99.962769905979286</v>
      </c>
      <c r="N109" s="159" t="s">
        <v>33</v>
      </c>
    </row>
    <row r="110" spans="1:14" s="1" customFormat="1" ht="135" customHeight="1" x14ac:dyDescent="0.25">
      <c r="A110" s="136"/>
      <c r="B110" s="141"/>
      <c r="C110" s="142"/>
      <c r="D110" s="142"/>
      <c r="E110" s="143"/>
      <c r="F110" s="18" t="s">
        <v>75</v>
      </c>
      <c r="G110" s="67">
        <v>3501.7</v>
      </c>
      <c r="H110" s="67">
        <v>2727.6</v>
      </c>
      <c r="I110" s="67">
        <v>2727.6</v>
      </c>
      <c r="J110" s="67">
        <f t="shared" si="9"/>
        <v>-774.09999999999991</v>
      </c>
      <c r="K110" s="95">
        <f t="shared" si="11"/>
        <v>77.893594539794961</v>
      </c>
      <c r="L110" s="94">
        <f t="shared" si="10"/>
        <v>0</v>
      </c>
      <c r="M110" s="92">
        <f t="shared" si="12"/>
        <v>100</v>
      </c>
      <c r="N110" s="160"/>
    </row>
    <row r="111" spans="1:14" s="1" customFormat="1" ht="135" customHeight="1" x14ac:dyDescent="0.25">
      <c r="A111" s="136"/>
      <c r="B111" s="141"/>
      <c r="C111" s="142"/>
      <c r="D111" s="142"/>
      <c r="E111" s="143"/>
      <c r="F111" s="18" t="s">
        <v>76</v>
      </c>
      <c r="G111" s="67">
        <v>17467.599999999999</v>
      </c>
      <c r="H111" s="67">
        <v>7225.9883900000004</v>
      </c>
      <c r="I111" s="67">
        <v>7225.9883900000004</v>
      </c>
      <c r="J111" s="67">
        <f t="shared" si="9"/>
        <v>-10241.611609999998</v>
      </c>
      <c r="K111" s="95">
        <f t="shared" si="11"/>
        <v>41.367952036914062</v>
      </c>
      <c r="L111" s="94">
        <f t="shared" si="10"/>
        <v>0</v>
      </c>
      <c r="M111" s="92">
        <f t="shared" si="12"/>
        <v>100</v>
      </c>
      <c r="N111" s="160"/>
    </row>
    <row r="112" spans="1:14" s="1" customFormat="1" ht="135" customHeight="1" x14ac:dyDescent="0.25">
      <c r="A112" s="136"/>
      <c r="B112" s="141"/>
      <c r="C112" s="142"/>
      <c r="D112" s="142"/>
      <c r="E112" s="143"/>
      <c r="F112" s="18" t="s">
        <v>77</v>
      </c>
      <c r="G112" s="67">
        <v>751263.35199999996</v>
      </c>
      <c r="H112" s="67">
        <v>350437.65834000002</v>
      </c>
      <c r="I112" s="70">
        <v>350303.48434000002</v>
      </c>
      <c r="J112" s="67">
        <f t="shared" si="9"/>
        <v>-400959.86765999993</v>
      </c>
      <c r="K112" s="95">
        <f t="shared" si="11"/>
        <v>46.628586820777066</v>
      </c>
      <c r="L112" s="94">
        <f t="shared" si="10"/>
        <v>-134.17399999999907</v>
      </c>
      <c r="M112" s="92">
        <f t="shared" si="12"/>
        <v>99.961712448189616</v>
      </c>
      <c r="N112" s="160"/>
    </row>
    <row r="113" spans="1:14" s="1" customFormat="1" ht="162" x14ac:dyDescent="0.25">
      <c r="A113" s="136"/>
      <c r="B113" s="141"/>
      <c r="C113" s="142"/>
      <c r="D113" s="142"/>
      <c r="E113" s="143"/>
      <c r="F113" s="19" t="s">
        <v>79</v>
      </c>
      <c r="G113" s="69"/>
      <c r="H113" s="69"/>
      <c r="I113" s="69"/>
      <c r="J113" s="67">
        <f t="shared" si="9"/>
        <v>0</v>
      </c>
      <c r="K113" s="95">
        <f t="shared" si="11"/>
        <v>0</v>
      </c>
      <c r="L113" s="94">
        <f t="shared" si="10"/>
        <v>0</v>
      </c>
      <c r="M113" s="92">
        <f t="shared" si="12"/>
        <v>0</v>
      </c>
      <c r="N113" s="160"/>
    </row>
    <row r="114" spans="1:14" s="1" customFormat="1" ht="135" customHeight="1" x14ac:dyDescent="0.25">
      <c r="A114" s="137"/>
      <c r="B114" s="144"/>
      <c r="C114" s="145"/>
      <c r="D114" s="145"/>
      <c r="E114" s="146"/>
      <c r="F114" s="20" t="s">
        <v>78</v>
      </c>
      <c r="G114" s="69"/>
      <c r="H114" s="85"/>
      <c r="I114" s="85"/>
      <c r="J114" s="67">
        <f t="shared" si="9"/>
        <v>0</v>
      </c>
      <c r="K114" s="95">
        <f t="shared" si="11"/>
        <v>0</v>
      </c>
      <c r="L114" s="94">
        <f t="shared" si="10"/>
        <v>0</v>
      </c>
      <c r="M114" s="92">
        <f t="shared" si="12"/>
        <v>0</v>
      </c>
      <c r="N114" s="161"/>
    </row>
    <row r="115" spans="1:14" s="1" customFormat="1" ht="135" customHeight="1" x14ac:dyDescent="0.25">
      <c r="A115" s="135">
        <v>18</v>
      </c>
      <c r="B115" s="138" t="s">
        <v>28</v>
      </c>
      <c r="C115" s="139"/>
      <c r="D115" s="139"/>
      <c r="E115" s="140"/>
      <c r="F115" s="17" t="s">
        <v>4</v>
      </c>
      <c r="G115" s="68">
        <f>G116+G117+G118+G119+G120</f>
        <v>2597.1999999999998</v>
      </c>
      <c r="H115" s="68">
        <f>H116+H117+H118+H119+H120</f>
        <v>1420.6669999999999</v>
      </c>
      <c r="I115" s="68">
        <f>I116+I117+I118+I119+I120</f>
        <v>1418.5664400000001</v>
      </c>
      <c r="J115" s="68">
        <f t="shared" si="9"/>
        <v>-1178.6335599999998</v>
      </c>
      <c r="K115" s="14">
        <f t="shared" si="11"/>
        <v>54.619068227321733</v>
      </c>
      <c r="L115" s="68">
        <f t="shared" si="10"/>
        <v>-2.1005599999998594</v>
      </c>
      <c r="M115" s="14">
        <f t="shared" si="12"/>
        <v>99.852142690722047</v>
      </c>
      <c r="N115" s="147" t="s">
        <v>29</v>
      </c>
    </row>
    <row r="116" spans="1:14" s="1" customFormat="1" ht="135" customHeight="1" x14ac:dyDescent="0.25">
      <c r="A116" s="136"/>
      <c r="B116" s="141"/>
      <c r="C116" s="142"/>
      <c r="D116" s="142"/>
      <c r="E116" s="143"/>
      <c r="F116" s="18" t="s">
        <v>75</v>
      </c>
      <c r="G116" s="69"/>
      <c r="H116" s="69"/>
      <c r="I116" s="69"/>
      <c r="J116" s="67">
        <f t="shared" si="9"/>
        <v>0</v>
      </c>
      <c r="K116" s="95">
        <f t="shared" si="11"/>
        <v>0</v>
      </c>
      <c r="L116" s="94">
        <f t="shared" si="10"/>
        <v>0</v>
      </c>
      <c r="M116" s="92">
        <f t="shared" si="12"/>
        <v>0</v>
      </c>
      <c r="N116" s="148"/>
    </row>
    <row r="117" spans="1:14" s="1" customFormat="1" ht="135" customHeight="1" x14ac:dyDescent="0.25">
      <c r="A117" s="136"/>
      <c r="B117" s="141"/>
      <c r="C117" s="142"/>
      <c r="D117" s="142"/>
      <c r="E117" s="143"/>
      <c r="F117" s="18" t="s">
        <v>76</v>
      </c>
      <c r="G117" s="67">
        <v>195.5</v>
      </c>
      <c r="H117" s="119">
        <v>195.5</v>
      </c>
      <c r="I117" s="119">
        <v>195.5</v>
      </c>
      <c r="J117" s="67">
        <f t="shared" si="9"/>
        <v>0</v>
      </c>
      <c r="K117" s="95">
        <f t="shared" si="11"/>
        <v>100</v>
      </c>
      <c r="L117" s="94">
        <f t="shared" si="10"/>
        <v>0</v>
      </c>
      <c r="M117" s="92">
        <f t="shared" si="12"/>
        <v>100</v>
      </c>
      <c r="N117" s="148"/>
    </row>
    <row r="118" spans="1:14" s="1" customFormat="1" ht="135" customHeight="1" x14ac:dyDescent="0.25">
      <c r="A118" s="136"/>
      <c r="B118" s="141"/>
      <c r="C118" s="142"/>
      <c r="D118" s="142"/>
      <c r="E118" s="143"/>
      <c r="F118" s="18" t="s">
        <v>77</v>
      </c>
      <c r="G118" s="67">
        <v>2401.6999999999998</v>
      </c>
      <c r="H118" s="82">
        <v>1225.1669999999999</v>
      </c>
      <c r="I118" s="82">
        <v>1223.0664400000001</v>
      </c>
      <c r="J118" s="67">
        <f t="shared" si="9"/>
        <v>-1178.6335599999998</v>
      </c>
      <c r="K118" s="95">
        <f t="shared" si="11"/>
        <v>50.925029770579179</v>
      </c>
      <c r="L118" s="94">
        <f t="shared" si="10"/>
        <v>-2.1005599999998594</v>
      </c>
      <c r="M118" s="92">
        <f t="shared" si="12"/>
        <v>99.828549087593785</v>
      </c>
      <c r="N118" s="148"/>
    </row>
    <row r="119" spans="1:14" s="1" customFormat="1" ht="162" x14ac:dyDescent="0.25">
      <c r="A119" s="136"/>
      <c r="B119" s="141"/>
      <c r="C119" s="142"/>
      <c r="D119" s="142"/>
      <c r="E119" s="143"/>
      <c r="F119" s="19" t="s">
        <v>79</v>
      </c>
      <c r="G119" s="69"/>
      <c r="H119" s="69"/>
      <c r="I119" s="69"/>
      <c r="J119" s="67">
        <f t="shared" si="9"/>
        <v>0</v>
      </c>
      <c r="K119" s="95">
        <f t="shared" si="11"/>
        <v>0</v>
      </c>
      <c r="L119" s="94">
        <f t="shared" si="10"/>
        <v>0</v>
      </c>
      <c r="M119" s="92">
        <f t="shared" si="12"/>
        <v>0</v>
      </c>
      <c r="N119" s="148"/>
    </row>
    <row r="120" spans="1:14" s="1" customFormat="1" ht="135" customHeight="1" x14ac:dyDescent="0.25">
      <c r="A120" s="137"/>
      <c r="B120" s="144"/>
      <c r="C120" s="145"/>
      <c r="D120" s="145"/>
      <c r="E120" s="146"/>
      <c r="F120" s="20" t="s">
        <v>78</v>
      </c>
      <c r="G120" s="69"/>
      <c r="H120" s="69"/>
      <c r="I120" s="69"/>
      <c r="J120" s="67">
        <f t="shared" si="9"/>
        <v>0</v>
      </c>
      <c r="K120" s="95">
        <f t="shared" si="11"/>
        <v>0</v>
      </c>
      <c r="L120" s="94">
        <f t="shared" si="10"/>
        <v>0</v>
      </c>
      <c r="M120" s="92">
        <f t="shared" si="12"/>
        <v>0</v>
      </c>
      <c r="N120" s="149"/>
    </row>
    <row r="121" spans="1:14" s="1" customFormat="1" ht="135" customHeight="1" x14ac:dyDescent="0.25">
      <c r="A121" s="135">
        <v>19</v>
      </c>
      <c r="B121" s="138" t="s">
        <v>30</v>
      </c>
      <c r="C121" s="139"/>
      <c r="D121" s="139"/>
      <c r="E121" s="140"/>
      <c r="F121" s="17" t="s">
        <v>4</v>
      </c>
      <c r="G121" s="68">
        <f>G122+G123+G124+G125+G126</f>
        <v>35.29</v>
      </c>
      <c r="H121" s="68">
        <f>H122+H123+H124+H125+H126</f>
        <v>35.29</v>
      </c>
      <c r="I121" s="68">
        <f>I122+I123+I124+I125+I126</f>
        <v>35.29</v>
      </c>
      <c r="J121" s="68">
        <f t="shared" si="9"/>
        <v>0</v>
      </c>
      <c r="K121" s="14">
        <f t="shared" si="11"/>
        <v>100</v>
      </c>
      <c r="L121" s="68">
        <f t="shared" si="10"/>
        <v>0</v>
      </c>
      <c r="M121" s="14">
        <f t="shared" si="12"/>
        <v>100</v>
      </c>
      <c r="N121" s="147" t="s">
        <v>124</v>
      </c>
    </row>
    <row r="122" spans="1:14" s="1" customFormat="1" ht="135" customHeight="1" x14ac:dyDescent="0.25">
      <c r="A122" s="136"/>
      <c r="B122" s="141"/>
      <c r="C122" s="142"/>
      <c r="D122" s="142"/>
      <c r="E122" s="143"/>
      <c r="F122" s="18" t="s">
        <v>75</v>
      </c>
      <c r="G122" s="69"/>
      <c r="H122" s="69"/>
      <c r="I122" s="69"/>
      <c r="J122" s="67">
        <f t="shared" si="9"/>
        <v>0</v>
      </c>
      <c r="K122" s="95">
        <f t="shared" si="11"/>
        <v>0</v>
      </c>
      <c r="L122" s="94">
        <f t="shared" si="10"/>
        <v>0</v>
      </c>
      <c r="M122" s="92">
        <f t="shared" si="12"/>
        <v>0</v>
      </c>
      <c r="N122" s="148"/>
    </row>
    <row r="123" spans="1:14" s="1" customFormat="1" ht="135" customHeight="1" x14ac:dyDescent="0.25">
      <c r="A123" s="136"/>
      <c r="B123" s="141"/>
      <c r="C123" s="142"/>
      <c r="D123" s="142"/>
      <c r="E123" s="143"/>
      <c r="F123" s="18" t="s">
        <v>76</v>
      </c>
      <c r="G123" s="69"/>
      <c r="H123" s="69"/>
      <c r="I123" s="69"/>
      <c r="J123" s="67">
        <f t="shared" si="9"/>
        <v>0</v>
      </c>
      <c r="K123" s="95">
        <f t="shared" si="11"/>
        <v>0</v>
      </c>
      <c r="L123" s="94">
        <f t="shared" si="10"/>
        <v>0</v>
      </c>
      <c r="M123" s="92">
        <f t="shared" si="12"/>
        <v>0</v>
      </c>
      <c r="N123" s="148"/>
    </row>
    <row r="124" spans="1:14" s="1" customFormat="1" ht="135" customHeight="1" x14ac:dyDescent="0.25">
      <c r="A124" s="136"/>
      <c r="B124" s="141"/>
      <c r="C124" s="142"/>
      <c r="D124" s="142"/>
      <c r="E124" s="143"/>
      <c r="F124" s="18" t="s">
        <v>77</v>
      </c>
      <c r="G124" s="69">
        <v>35.29</v>
      </c>
      <c r="H124" s="69">
        <v>35.29</v>
      </c>
      <c r="I124" s="69">
        <v>35.29</v>
      </c>
      <c r="J124" s="67">
        <f t="shared" si="9"/>
        <v>0</v>
      </c>
      <c r="K124" s="95">
        <f t="shared" si="11"/>
        <v>100</v>
      </c>
      <c r="L124" s="94">
        <f t="shared" si="10"/>
        <v>0</v>
      </c>
      <c r="M124" s="92">
        <f t="shared" si="12"/>
        <v>100</v>
      </c>
      <c r="N124" s="148"/>
    </row>
    <row r="125" spans="1:14" s="1" customFormat="1" ht="162" x14ac:dyDescent="0.25">
      <c r="A125" s="136"/>
      <c r="B125" s="141"/>
      <c r="C125" s="142"/>
      <c r="D125" s="142"/>
      <c r="E125" s="143"/>
      <c r="F125" s="19" t="s">
        <v>79</v>
      </c>
      <c r="G125" s="69"/>
      <c r="H125" s="69"/>
      <c r="I125" s="69"/>
      <c r="J125" s="67">
        <f t="shared" si="9"/>
        <v>0</v>
      </c>
      <c r="K125" s="95">
        <f t="shared" si="11"/>
        <v>0</v>
      </c>
      <c r="L125" s="94">
        <f t="shared" si="10"/>
        <v>0</v>
      </c>
      <c r="M125" s="92">
        <f t="shared" si="12"/>
        <v>0</v>
      </c>
      <c r="N125" s="148"/>
    </row>
    <row r="126" spans="1:14" s="1" customFormat="1" ht="135" customHeight="1" x14ac:dyDescent="0.25">
      <c r="A126" s="137"/>
      <c r="B126" s="144"/>
      <c r="C126" s="145"/>
      <c r="D126" s="145"/>
      <c r="E126" s="146"/>
      <c r="F126" s="20" t="s">
        <v>78</v>
      </c>
      <c r="G126" s="69"/>
      <c r="H126" s="69"/>
      <c r="I126" s="69"/>
      <c r="J126" s="67">
        <f t="shared" si="9"/>
        <v>0</v>
      </c>
      <c r="K126" s="95">
        <f t="shared" si="11"/>
        <v>0</v>
      </c>
      <c r="L126" s="94">
        <f t="shared" si="10"/>
        <v>0</v>
      </c>
      <c r="M126" s="92">
        <f t="shared" si="12"/>
        <v>0</v>
      </c>
      <c r="N126" s="149"/>
    </row>
    <row r="127" spans="1:14" ht="135" customHeight="1" x14ac:dyDescent="0.25">
      <c r="A127" s="135">
        <v>20</v>
      </c>
      <c r="B127" s="150" t="s">
        <v>31</v>
      </c>
      <c r="C127" s="151"/>
      <c r="D127" s="151"/>
      <c r="E127" s="152"/>
      <c r="F127" s="17" t="s">
        <v>4</v>
      </c>
      <c r="G127" s="68">
        <f>G128+G129+G130+G131+G132</f>
        <v>2359.5</v>
      </c>
      <c r="H127" s="89">
        <f>H128+H129+H130+H131+H132</f>
        <v>1327.875</v>
      </c>
      <c r="I127" s="89">
        <f>I128+I129+I130+I131+I132</f>
        <v>1327.875</v>
      </c>
      <c r="J127" s="68">
        <f t="shared" si="9"/>
        <v>-1031.625</v>
      </c>
      <c r="K127" s="14">
        <f t="shared" si="11"/>
        <v>56.277813095994908</v>
      </c>
      <c r="L127" s="68">
        <f t="shared" si="10"/>
        <v>0</v>
      </c>
      <c r="M127" s="14">
        <f t="shared" si="12"/>
        <v>100</v>
      </c>
      <c r="N127" s="159" t="s">
        <v>32</v>
      </c>
    </row>
    <row r="128" spans="1:14" ht="135" customHeight="1" x14ac:dyDescent="0.25">
      <c r="A128" s="136"/>
      <c r="B128" s="153"/>
      <c r="C128" s="154"/>
      <c r="D128" s="154"/>
      <c r="E128" s="155"/>
      <c r="F128" s="18" t="s">
        <v>75</v>
      </c>
      <c r="G128" s="67"/>
      <c r="H128" s="67"/>
      <c r="I128" s="70"/>
      <c r="J128" s="67">
        <f t="shared" si="9"/>
        <v>0</v>
      </c>
      <c r="K128" s="95">
        <f t="shared" si="11"/>
        <v>0</v>
      </c>
      <c r="L128" s="94">
        <f t="shared" si="10"/>
        <v>0</v>
      </c>
      <c r="M128" s="92">
        <f t="shared" si="12"/>
        <v>0</v>
      </c>
      <c r="N128" s="160"/>
    </row>
    <row r="129" spans="1:14" s="13" customFormat="1" ht="135" customHeight="1" x14ac:dyDescent="0.65">
      <c r="A129" s="136"/>
      <c r="B129" s="153"/>
      <c r="C129" s="154"/>
      <c r="D129" s="154"/>
      <c r="E129" s="155"/>
      <c r="F129" s="18" t="s">
        <v>76</v>
      </c>
      <c r="G129" s="67"/>
      <c r="H129" s="67"/>
      <c r="I129" s="70"/>
      <c r="J129" s="67">
        <f t="shared" si="9"/>
        <v>0</v>
      </c>
      <c r="K129" s="95">
        <f t="shared" si="11"/>
        <v>0</v>
      </c>
      <c r="L129" s="94">
        <f t="shared" si="10"/>
        <v>0</v>
      </c>
      <c r="M129" s="92">
        <f t="shared" si="12"/>
        <v>0</v>
      </c>
      <c r="N129" s="160"/>
    </row>
    <row r="130" spans="1:14" s="13" customFormat="1" ht="135" customHeight="1" x14ac:dyDescent="0.65">
      <c r="A130" s="136"/>
      <c r="B130" s="153"/>
      <c r="C130" s="154"/>
      <c r="D130" s="154"/>
      <c r="E130" s="155"/>
      <c r="F130" s="22" t="s">
        <v>77</v>
      </c>
      <c r="G130" s="120">
        <v>2359.5</v>
      </c>
      <c r="H130" s="121">
        <v>1327.875</v>
      </c>
      <c r="I130" s="121">
        <v>1327.875</v>
      </c>
      <c r="J130" s="67">
        <f t="shared" si="9"/>
        <v>-1031.625</v>
      </c>
      <c r="K130" s="95">
        <f t="shared" si="11"/>
        <v>56.277813095994908</v>
      </c>
      <c r="L130" s="94">
        <f t="shared" si="10"/>
        <v>0</v>
      </c>
      <c r="M130" s="92">
        <f t="shared" si="12"/>
        <v>100</v>
      </c>
      <c r="N130" s="160"/>
    </row>
    <row r="131" spans="1:14" s="13" customFormat="1" ht="162" x14ac:dyDescent="0.65">
      <c r="A131" s="136"/>
      <c r="B131" s="153"/>
      <c r="C131" s="154"/>
      <c r="D131" s="154"/>
      <c r="E131" s="155"/>
      <c r="F131" s="19" t="s">
        <v>79</v>
      </c>
      <c r="G131" s="81"/>
      <c r="H131" s="67"/>
      <c r="I131" s="70"/>
      <c r="J131" s="67">
        <f t="shared" si="9"/>
        <v>0</v>
      </c>
      <c r="K131" s="95">
        <f t="shared" si="11"/>
        <v>0</v>
      </c>
      <c r="L131" s="94">
        <f t="shared" si="10"/>
        <v>0</v>
      </c>
      <c r="M131" s="92">
        <f t="shared" si="12"/>
        <v>0</v>
      </c>
      <c r="N131" s="160"/>
    </row>
    <row r="132" spans="1:14" s="13" customFormat="1" ht="135" customHeight="1" x14ac:dyDescent="0.65">
      <c r="A132" s="137"/>
      <c r="B132" s="156"/>
      <c r="C132" s="157"/>
      <c r="D132" s="157"/>
      <c r="E132" s="158"/>
      <c r="F132" s="20" t="s">
        <v>78</v>
      </c>
      <c r="G132" s="90"/>
      <c r="H132" s="73"/>
      <c r="I132" s="86"/>
      <c r="J132" s="67">
        <f t="shared" si="9"/>
        <v>0</v>
      </c>
      <c r="K132" s="95">
        <f t="shared" si="11"/>
        <v>0</v>
      </c>
      <c r="L132" s="94">
        <f t="shared" si="10"/>
        <v>0</v>
      </c>
      <c r="M132" s="92">
        <f t="shared" si="12"/>
        <v>0</v>
      </c>
      <c r="N132" s="161"/>
    </row>
    <row r="133" spans="1:14" s="13" customFormat="1" ht="135" customHeight="1" x14ac:dyDescent="0.65">
      <c r="A133" s="135">
        <v>21</v>
      </c>
      <c r="B133" s="138" t="s">
        <v>39</v>
      </c>
      <c r="C133" s="139"/>
      <c r="D133" s="139"/>
      <c r="E133" s="140"/>
      <c r="F133" s="17" t="s">
        <v>4</v>
      </c>
      <c r="G133" s="68">
        <f>G134+G135+G136+G137+G138</f>
        <v>26230.170910000001</v>
      </c>
      <c r="H133" s="68">
        <f>H134+H135+H136+H137+H138</f>
        <v>0</v>
      </c>
      <c r="I133" s="68">
        <f>I134+I135+I136+I137+I138</f>
        <v>31.08588</v>
      </c>
      <c r="J133" s="68">
        <f t="shared" si="9"/>
        <v>-26199.085030000002</v>
      </c>
      <c r="K133" s="14">
        <f t="shared" si="11"/>
        <v>0.11851192318441511</v>
      </c>
      <c r="L133" s="68">
        <f t="shared" si="10"/>
        <v>31.08588</v>
      </c>
      <c r="M133" s="14">
        <f t="shared" si="12"/>
        <v>0</v>
      </c>
      <c r="N133" s="147" t="s">
        <v>34</v>
      </c>
    </row>
    <row r="134" spans="1:14" s="13" customFormat="1" ht="135" customHeight="1" x14ac:dyDescent="0.65">
      <c r="A134" s="136"/>
      <c r="B134" s="141"/>
      <c r="C134" s="142"/>
      <c r="D134" s="142"/>
      <c r="E134" s="143"/>
      <c r="F134" s="18" t="s">
        <v>75</v>
      </c>
      <c r="G134" s="67">
        <v>3698.5</v>
      </c>
      <c r="H134" s="121">
        <v>0</v>
      </c>
      <c r="I134" s="121">
        <v>0</v>
      </c>
      <c r="J134" s="67">
        <f t="shared" si="9"/>
        <v>-3698.5</v>
      </c>
      <c r="K134" s="95">
        <f t="shared" si="11"/>
        <v>0</v>
      </c>
      <c r="L134" s="94">
        <f t="shared" si="10"/>
        <v>0</v>
      </c>
      <c r="M134" s="92">
        <f t="shared" si="12"/>
        <v>0</v>
      </c>
      <c r="N134" s="148"/>
    </row>
    <row r="135" spans="1:14" s="13" customFormat="1" ht="135" customHeight="1" x14ac:dyDescent="0.65">
      <c r="A135" s="136"/>
      <c r="B135" s="141"/>
      <c r="C135" s="142"/>
      <c r="D135" s="142"/>
      <c r="E135" s="143"/>
      <c r="F135" s="18" t="s">
        <v>76</v>
      </c>
      <c r="G135" s="67">
        <v>16329</v>
      </c>
      <c r="H135" s="121">
        <v>0</v>
      </c>
      <c r="I135" s="121">
        <v>0</v>
      </c>
      <c r="J135" s="67">
        <f t="shared" si="9"/>
        <v>-16329</v>
      </c>
      <c r="K135" s="95">
        <f t="shared" si="11"/>
        <v>0</v>
      </c>
      <c r="L135" s="94">
        <f t="shared" si="10"/>
        <v>0</v>
      </c>
      <c r="M135" s="92">
        <f t="shared" si="12"/>
        <v>0</v>
      </c>
      <c r="N135" s="148"/>
    </row>
    <row r="136" spans="1:14" s="13" customFormat="1" ht="135" customHeight="1" x14ac:dyDescent="0.65">
      <c r="A136" s="136"/>
      <c r="B136" s="141"/>
      <c r="C136" s="142"/>
      <c r="D136" s="142"/>
      <c r="E136" s="143"/>
      <c r="F136" s="18" t="s">
        <v>77</v>
      </c>
      <c r="G136" s="120">
        <v>6202.6709099999998</v>
      </c>
      <c r="H136" s="121">
        <v>0</v>
      </c>
      <c r="I136" s="120">
        <v>31.08588</v>
      </c>
      <c r="J136" s="67">
        <f t="shared" si="9"/>
        <v>-6171.5850300000002</v>
      </c>
      <c r="K136" s="95">
        <f t="shared" si="11"/>
        <v>0.50116926161410691</v>
      </c>
      <c r="L136" s="94">
        <f t="shared" si="10"/>
        <v>31.08588</v>
      </c>
      <c r="M136" s="92">
        <f t="shared" si="12"/>
        <v>0</v>
      </c>
      <c r="N136" s="148"/>
    </row>
    <row r="137" spans="1:14" s="13" customFormat="1" ht="162" x14ac:dyDescent="0.65">
      <c r="A137" s="136"/>
      <c r="B137" s="141"/>
      <c r="C137" s="142"/>
      <c r="D137" s="142"/>
      <c r="E137" s="143"/>
      <c r="F137" s="19" t="s">
        <v>79</v>
      </c>
      <c r="G137" s="90"/>
      <c r="H137" s="73"/>
      <c r="I137" s="86"/>
      <c r="J137" s="67">
        <f t="shared" si="9"/>
        <v>0</v>
      </c>
      <c r="K137" s="95">
        <f t="shared" si="11"/>
        <v>0</v>
      </c>
      <c r="L137" s="94">
        <f t="shared" si="10"/>
        <v>0</v>
      </c>
      <c r="M137" s="92">
        <f t="shared" si="12"/>
        <v>0</v>
      </c>
      <c r="N137" s="148"/>
    </row>
    <row r="138" spans="1:14" s="13" customFormat="1" ht="135" customHeight="1" x14ac:dyDescent="0.65">
      <c r="A138" s="137"/>
      <c r="B138" s="144"/>
      <c r="C138" s="145"/>
      <c r="D138" s="145"/>
      <c r="E138" s="146"/>
      <c r="F138" s="20" t="s">
        <v>78</v>
      </c>
      <c r="G138" s="90"/>
      <c r="H138" s="73"/>
      <c r="I138" s="86"/>
      <c r="J138" s="67">
        <f t="shared" si="9"/>
        <v>0</v>
      </c>
      <c r="K138" s="95">
        <f t="shared" si="11"/>
        <v>0</v>
      </c>
      <c r="L138" s="94">
        <f t="shared" si="10"/>
        <v>0</v>
      </c>
      <c r="M138" s="92">
        <f t="shared" si="12"/>
        <v>0</v>
      </c>
      <c r="N138" s="149"/>
    </row>
    <row r="139" spans="1:14" s="13" customFormat="1" ht="135" customHeight="1" x14ac:dyDescent="1.05">
      <c r="A139" s="63"/>
      <c r="B139" s="63"/>
      <c r="C139" s="1"/>
      <c r="D139" s="1"/>
      <c r="E139" s="64"/>
      <c r="F139" s="2"/>
      <c r="G139" s="3"/>
      <c r="H139" s="3"/>
      <c r="I139" s="4"/>
      <c r="J139" s="5"/>
      <c r="K139" s="6"/>
      <c r="L139" s="6"/>
      <c r="M139" s="6"/>
      <c r="N139" s="3"/>
    </row>
    <row r="140" spans="1:14" s="13" customFormat="1" ht="135" customHeight="1" x14ac:dyDescent="1.05">
      <c r="A140" s="63"/>
      <c r="B140" s="63"/>
      <c r="C140" s="1"/>
      <c r="D140" s="1"/>
      <c r="E140" s="64"/>
      <c r="F140" s="2"/>
      <c r="G140" s="3"/>
      <c r="H140" s="3"/>
      <c r="I140" s="4"/>
      <c r="J140" s="5"/>
      <c r="K140" s="6"/>
      <c r="L140" s="6"/>
      <c r="M140" s="6"/>
      <c r="N140" s="3"/>
    </row>
    <row r="141" spans="1:14" s="13" customFormat="1" ht="135" customHeight="1" x14ac:dyDescent="1.05">
      <c r="A141" s="63"/>
      <c r="B141" s="63"/>
      <c r="C141" s="1"/>
      <c r="D141" s="1"/>
      <c r="E141" s="64"/>
      <c r="F141" s="2"/>
      <c r="G141" s="3"/>
      <c r="H141" s="3"/>
      <c r="I141" s="4"/>
      <c r="J141" s="5"/>
      <c r="K141" s="6"/>
      <c r="L141" s="6"/>
      <c r="M141" s="6"/>
      <c r="N141" s="3"/>
    </row>
    <row r="142" spans="1:14" s="13" customFormat="1" ht="135" customHeight="1" x14ac:dyDescent="1.05">
      <c r="A142" s="63"/>
      <c r="B142" s="63"/>
      <c r="C142" s="1"/>
      <c r="D142" s="1"/>
      <c r="E142" s="64"/>
      <c r="F142" s="2"/>
      <c r="G142" s="3"/>
      <c r="H142" s="3"/>
      <c r="I142" s="4"/>
      <c r="J142" s="5"/>
      <c r="K142" s="6"/>
      <c r="L142" s="6"/>
      <c r="M142" s="6"/>
      <c r="N142" s="3"/>
    </row>
    <row r="143" spans="1:14" s="13" customFormat="1" ht="135" customHeight="1" x14ac:dyDescent="1.05">
      <c r="A143" s="63"/>
      <c r="B143" s="63"/>
      <c r="C143" s="1"/>
      <c r="D143" s="1"/>
      <c r="E143" s="64"/>
      <c r="F143" s="2"/>
      <c r="G143" s="3"/>
      <c r="H143" s="3"/>
      <c r="I143" s="4"/>
      <c r="J143" s="5"/>
      <c r="K143" s="6"/>
      <c r="L143" s="6"/>
      <c r="M143" s="6"/>
      <c r="N143" s="3"/>
    </row>
    <row r="144" spans="1:14" s="13" customFormat="1" ht="135" customHeight="1" x14ac:dyDescent="1.05">
      <c r="A144" s="63"/>
      <c r="B144" s="63"/>
      <c r="C144" s="1"/>
      <c r="D144" s="1"/>
      <c r="E144" s="64"/>
      <c r="F144" s="2"/>
      <c r="G144" s="3"/>
      <c r="H144" s="3"/>
      <c r="I144" s="4"/>
      <c r="J144" s="5"/>
      <c r="K144" s="6"/>
      <c r="L144" s="6"/>
      <c r="M144" s="6"/>
      <c r="N144" s="3"/>
    </row>
    <row r="145" spans="1:14" s="13" customFormat="1" ht="135" customHeight="1" x14ac:dyDescent="1.05">
      <c r="A145" s="63"/>
      <c r="B145" s="63"/>
      <c r="C145" s="1"/>
      <c r="D145" s="1"/>
      <c r="E145" s="64"/>
      <c r="F145" s="2"/>
      <c r="G145" s="3"/>
      <c r="H145" s="3"/>
      <c r="I145" s="4"/>
      <c r="J145" s="5"/>
      <c r="K145" s="6"/>
      <c r="L145" s="6"/>
      <c r="M145" s="6"/>
      <c r="N145" s="3"/>
    </row>
    <row r="146" spans="1:14" s="13" customFormat="1" ht="135" customHeight="1" x14ac:dyDescent="1.05">
      <c r="A146" s="63"/>
      <c r="B146" s="63"/>
      <c r="C146" s="1"/>
      <c r="D146" s="1"/>
      <c r="E146" s="64"/>
      <c r="F146" s="2"/>
      <c r="G146" s="3"/>
      <c r="H146" s="3"/>
      <c r="I146" s="4"/>
      <c r="J146" s="5"/>
      <c r="K146" s="6"/>
      <c r="L146" s="6"/>
      <c r="M146" s="6"/>
      <c r="N146" s="3"/>
    </row>
    <row r="147" spans="1:14" s="13" customFormat="1" ht="135" customHeight="1" x14ac:dyDescent="1.05">
      <c r="A147" s="63"/>
      <c r="B147" s="63"/>
      <c r="C147" s="1"/>
      <c r="D147" s="1"/>
      <c r="E147" s="64"/>
      <c r="F147" s="2"/>
      <c r="G147" s="3"/>
      <c r="H147" s="3"/>
      <c r="I147" s="4"/>
      <c r="J147" s="5"/>
      <c r="K147" s="6"/>
      <c r="L147" s="6"/>
      <c r="M147" s="6"/>
      <c r="N147" s="3"/>
    </row>
    <row r="148" spans="1:14" s="13" customFormat="1" ht="135" customHeight="1" x14ac:dyDescent="1.05">
      <c r="A148" s="63"/>
      <c r="B148" s="63"/>
      <c r="C148" s="1"/>
      <c r="D148" s="1"/>
      <c r="E148" s="64"/>
      <c r="F148" s="2"/>
      <c r="G148" s="3"/>
      <c r="H148" s="3"/>
      <c r="I148" s="4"/>
      <c r="J148" s="5"/>
      <c r="K148" s="6"/>
      <c r="L148" s="6"/>
      <c r="M148" s="6"/>
      <c r="N148" s="3"/>
    </row>
    <row r="149" spans="1:14" s="13" customFormat="1" ht="135" customHeight="1" x14ac:dyDescent="1.05">
      <c r="A149" s="63"/>
      <c r="B149" s="63"/>
      <c r="C149" s="1"/>
      <c r="D149" s="1"/>
      <c r="E149" s="64"/>
      <c r="F149" s="2"/>
      <c r="G149" s="3"/>
      <c r="H149" s="3"/>
      <c r="I149" s="4"/>
      <c r="J149" s="5"/>
      <c r="K149" s="6"/>
      <c r="L149" s="6"/>
      <c r="M149" s="6"/>
      <c r="N149" s="3"/>
    </row>
    <row r="150" spans="1:14" s="13" customFormat="1" ht="135" customHeight="1" x14ac:dyDescent="1.05">
      <c r="A150" s="63"/>
      <c r="B150" s="63"/>
      <c r="C150" s="1"/>
      <c r="D150" s="1"/>
      <c r="E150" s="64"/>
      <c r="F150" s="2"/>
      <c r="G150" s="3"/>
      <c r="H150" s="3"/>
      <c r="I150" s="4"/>
      <c r="J150" s="5"/>
      <c r="K150" s="6"/>
      <c r="L150" s="6"/>
      <c r="M150" s="6"/>
      <c r="N150" s="3"/>
    </row>
    <row r="151" spans="1:14" s="13" customFormat="1" ht="135" customHeight="1" x14ac:dyDescent="1.05">
      <c r="A151" s="63"/>
      <c r="B151" s="63"/>
      <c r="C151" s="1"/>
      <c r="D151" s="1"/>
      <c r="E151" s="64"/>
      <c r="F151" s="2"/>
      <c r="G151" s="3"/>
      <c r="H151" s="3"/>
      <c r="I151" s="4"/>
      <c r="J151" s="5"/>
      <c r="K151" s="6"/>
      <c r="L151" s="6"/>
      <c r="M151" s="6"/>
      <c r="N151" s="3"/>
    </row>
    <row r="152" spans="1:14" s="13" customFormat="1" ht="135" customHeight="1" x14ac:dyDescent="1.05">
      <c r="A152" s="63"/>
      <c r="B152" s="63"/>
      <c r="C152" s="1"/>
      <c r="D152" s="1"/>
      <c r="E152" s="64"/>
      <c r="F152" s="2"/>
      <c r="G152" s="3"/>
      <c r="H152" s="3"/>
      <c r="I152" s="4"/>
      <c r="J152" s="5"/>
      <c r="K152" s="6"/>
      <c r="L152" s="6"/>
      <c r="M152" s="6"/>
      <c r="N152" s="3"/>
    </row>
    <row r="153" spans="1:14" s="13" customFormat="1" ht="135" customHeight="1" x14ac:dyDescent="1.05">
      <c r="A153" s="63"/>
      <c r="B153" s="63"/>
      <c r="C153" s="1"/>
      <c r="D153" s="1"/>
      <c r="E153" s="64"/>
      <c r="F153" s="2"/>
      <c r="G153" s="3"/>
      <c r="H153" s="3"/>
      <c r="I153" s="4"/>
      <c r="J153" s="5"/>
      <c r="K153" s="6"/>
      <c r="L153" s="6"/>
      <c r="M153" s="6"/>
      <c r="N153" s="3"/>
    </row>
    <row r="154" spans="1:14" s="13" customFormat="1" ht="135" customHeight="1" x14ac:dyDescent="1.05">
      <c r="A154" s="63"/>
      <c r="B154" s="63"/>
      <c r="C154" s="1"/>
      <c r="D154" s="1"/>
      <c r="E154" s="64"/>
      <c r="F154" s="2"/>
      <c r="G154" s="3"/>
      <c r="H154" s="3"/>
      <c r="I154" s="4"/>
      <c r="J154" s="5"/>
      <c r="K154" s="6"/>
      <c r="L154" s="6"/>
      <c r="M154" s="6"/>
      <c r="N154" s="3"/>
    </row>
    <row r="155" spans="1:14" s="13" customFormat="1" ht="135" customHeight="1" x14ac:dyDescent="1.05">
      <c r="A155" s="63"/>
      <c r="B155" s="63"/>
      <c r="C155" s="1"/>
      <c r="D155" s="1"/>
      <c r="E155" s="64"/>
      <c r="F155" s="2"/>
      <c r="G155" s="3"/>
      <c r="H155" s="3"/>
      <c r="I155" s="4"/>
      <c r="J155" s="5"/>
      <c r="K155" s="6"/>
      <c r="L155" s="6"/>
      <c r="M155" s="6"/>
      <c r="N155" s="3"/>
    </row>
    <row r="156" spans="1:14" s="13" customFormat="1" ht="135" customHeight="1" x14ac:dyDescent="1.05">
      <c r="A156" s="63"/>
      <c r="B156" s="63"/>
      <c r="C156" s="1"/>
      <c r="D156" s="1"/>
      <c r="E156" s="64"/>
      <c r="F156" s="2"/>
      <c r="G156" s="3"/>
      <c r="H156" s="3"/>
      <c r="I156" s="4"/>
      <c r="J156" s="5"/>
      <c r="K156" s="6"/>
      <c r="L156" s="6"/>
      <c r="M156" s="6"/>
      <c r="N156" s="3"/>
    </row>
    <row r="157" spans="1:14" s="13" customFormat="1" ht="135" customHeight="1" x14ac:dyDescent="1.05">
      <c r="A157" s="63"/>
      <c r="B157" s="63"/>
      <c r="C157" s="1"/>
      <c r="D157" s="1"/>
      <c r="E157" s="64"/>
      <c r="F157" s="2"/>
      <c r="G157" s="3"/>
      <c r="H157" s="3"/>
      <c r="I157" s="4"/>
      <c r="J157" s="5"/>
      <c r="K157" s="6"/>
      <c r="L157" s="6"/>
      <c r="M157" s="6"/>
      <c r="N157" s="3"/>
    </row>
    <row r="158" spans="1:14" s="13" customFormat="1" ht="135" customHeight="1" x14ac:dyDescent="1.05">
      <c r="A158" s="63"/>
      <c r="B158" s="63"/>
      <c r="C158" s="1"/>
      <c r="D158" s="1"/>
      <c r="E158" s="64"/>
      <c r="F158" s="2"/>
      <c r="G158" s="3"/>
      <c r="H158" s="3"/>
      <c r="I158" s="4"/>
      <c r="J158" s="5"/>
      <c r="K158" s="6"/>
      <c r="L158" s="6"/>
      <c r="M158" s="6"/>
      <c r="N158" s="3"/>
    </row>
    <row r="159" spans="1:14" s="13" customFormat="1" ht="135" customHeight="1" x14ac:dyDescent="1.05">
      <c r="A159" s="63"/>
      <c r="B159" s="63"/>
      <c r="C159" s="1"/>
      <c r="D159" s="1"/>
      <c r="E159" s="64"/>
      <c r="F159" s="2"/>
      <c r="G159" s="3"/>
      <c r="H159" s="3"/>
      <c r="I159" s="4"/>
      <c r="J159" s="5"/>
      <c r="K159" s="6"/>
      <c r="L159" s="6"/>
      <c r="M159" s="6"/>
      <c r="N159" s="3"/>
    </row>
    <row r="160" spans="1:14" s="13" customFormat="1" ht="135" customHeight="1" x14ac:dyDescent="1.05">
      <c r="A160" s="63"/>
      <c r="B160" s="63"/>
      <c r="C160" s="1"/>
      <c r="D160" s="1"/>
      <c r="E160" s="64"/>
      <c r="F160" s="2"/>
      <c r="G160" s="3"/>
      <c r="H160" s="3"/>
      <c r="I160" s="4"/>
      <c r="J160" s="5"/>
      <c r="K160" s="6"/>
      <c r="L160" s="6"/>
      <c r="M160" s="6"/>
      <c r="N160" s="3"/>
    </row>
    <row r="161" spans="1:14" s="13" customFormat="1" ht="135" customHeight="1" x14ac:dyDescent="1.05">
      <c r="A161" s="63"/>
      <c r="B161" s="63"/>
      <c r="C161" s="1"/>
      <c r="D161" s="1"/>
      <c r="E161" s="64"/>
      <c r="F161" s="2"/>
      <c r="G161" s="3"/>
      <c r="H161" s="3"/>
      <c r="I161" s="4"/>
      <c r="J161" s="5"/>
      <c r="K161" s="6"/>
      <c r="L161" s="6"/>
      <c r="M161" s="6"/>
      <c r="N161" s="3"/>
    </row>
    <row r="162" spans="1:14" s="13" customFormat="1" ht="135" customHeight="1" x14ac:dyDescent="1.05">
      <c r="A162" s="63"/>
      <c r="B162" s="63"/>
      <c r="C162" s="1"/>
      <c r="D162" s="1"/>
      <c r="E162" s="64"/>
      <c r="F162" s="2"/>
      <c r="G162" s="3"/>
      <c r="H162" s="3"/>
      <c r="I162" s="4"/>
      <c r="J162" s="5"/>
      <c r="K162" s="6"/>
      <c r="L162" s="6"/>
      <c r="M162" s="6"/>
      <c r="N162" s="3"/>
    </row>
    <row r="163" spans="1:14" s="13" customFormat="1" ht="135" customHeight="1" x14ac:dyDescent="1.05">
      <c r="A163" s="63"/>
      <c r="B163" s="63"/>
      <c r="C163" s="1"/>
      <c r="D163" s="1"/>
      <c r="E163" s="64"/>
      <c r="F163" s="2"/>
      <c r="G163" s="3"/>
      <c r="H163" s="3"/>
      <c r="I163" s="4"/>
      <c r="J163" s="5"/>
      <c r="K163" s="6"/>
      <c r="L163" s="6"/>
      <c r="M163" s="6"/>
      <c r="N163" s="3"/>
    </row>
    <row r="164" spans="1:14" s="13" customFormat="1" ht="135" customHeight="1" x14ac:dyDescent="1.05">
      <c r="A164" s="63"/>
      <c r="B164" s="63"/>
      <c r="C164" s="1"/>
      <c r="D164" s="1"/>
      <c r="E164" s="64"/>
      <c r="F164" s="2"/>
      <c r="G164" s="3"/>
      <c r="H164" s="3"/>
      <c r="I164" s="4"/>
      <c r="J164" s="5"/>
      <c r="K164" s="6"/>
      <c r="L164" s="6"/>
      <c r="M164" s="6"/>
      <c r="N164" s="3"/>
    </row>
    <row r="165" spans="1:14" s="13" customFormat="1" ht="135" customHeight="1" x14ac:dyDescent="1.05">
      <c r="A165" s="63"/>
      <c r="B165" s="63"/>
      <c r="C165" s="1"/>
      <c r="D165" s="1"/>
      <c r="E165" s="64"/>
      <c r="F165" s="2"/>
      <c r="G165" s="3"/>
      <c r="H165" s="3"/>
      <c r="I165" s="4"/>
      <c r="J165" s="5"/>
      <c r="K165" s="6"/>
      <c r="L165" s="6"/>
      <c r="M165" s="6"/>
      <c r="N165" s="3"/>
    </row>
    <row r="166" spans="1:14" s="13" customFormat="1" ht="135" customHeight="1" x14ac:dyDescent="1.05">
      <c r="A166" s="63"/>
      <c r="B166" s="63"/>
      <c r="C166" s="1"/>
      <c r="D166" s="1"/>
      <c r="E166" s="64"/>
      <c r="F166" s="2"/>
      <c r="G166" s="3"/>
      <c r="H166" s="3"/>
      <c r="I166" s="4"/>
      <c r="J166" s="5"/>
      <c r="K166" s="6"/>
      <c r="L166" s="6"/>
      <c r="M166" s="6"/>
      <c r="N166" s="3"/>
    </row>
    <row r="167" spans="1:14" s="13" customFormat="1" ht="135" customHeight="1" x14ac:dyDescent="1.05">
      <c r="A167" s="63"/>
      <c r="B167" s="63"/>
      <c r="C167" s="1"/>
      <c r="D167" s="1"/>
      <c r="E167" s="64"/>
      <c r="F167" s="2"/>
      <c r="G167" s="3"/>
      <c r="H167" s="3"/>
      <c r="I167" s="4"/>
      <c r="J167" s="5"/>
      <c r="K167" s="6"/>
      <c r="L167" s="6"/>
      <c r="M167" s="6"/>
      <c r="N167" s="3"/>
    </row>
    <row r="168" spans="1:14" s="13" customFormat="1" ht="135" customHeight="1" x14ac:dyDescent="1.05">
      <c r="A168" s="63"/>
      <c r="B168" s="63"/>
      <c r="C168" s="1"/>
      <c r="D168" s="1"/>
      <c r="E168" s="64"/>
      <c r="F168" s="2"/>
      <c r="G168" s="3"/>
      <c r="H168" s="3"/>
      <c r="I168" s="4"/>
      <c r="J168" s="5"/>
      <c r="K168" s="6"/>
      <c r="L168" s="6"/>
      <c r="M168" s="6"/>
      <c r="N168" s="3"/>
    </row>
    <row r="169" spans="1:14" s="13" customFormat="1" ht="135" customHeight="1" x14ac:dyDescent="1.05">
      <c r="A169" s="63"/>
      <c r="B169" s="63"/>
      <c r="C169" s="1"/>
      <c r="D169" s="1"/>
      <c r="E169" s="64"/>
      <c r="F169" s="2"/>
      <c r="G169" s="3"/>
      <c r="H169" s="3"/>
      <c r="I169" s="4"/>
      <c r="J169" s="5"/>
      <c r="K169" s="6"/>
      <c r="L169" s="6"/>
      <c r="M169" s="6"/>
      <c r="N169" s="3"/>
    </row>
    <row r="170" spans="1:14" s="13" customFormat="1" ht="135" customHeight="1" x14ac:dyDescent="1.05">
      <c r="A170" s="63"/>
      <c r="B170" s="63"/>
      <c r="C170" s="1"/>
      <c r="D170" s="1"/>
      <c r="E170" s="64"/>
      <c r="F170" s="2"/>
      <c r="G170" s="3"/>
      <c r="H170" s="3"/>
      <c r="I170" s="4"/>
      <c r="J170" s="5"/>
      <c r="K170" s="6"/>
      <c r="L170" s="6"/>
      <c r="M170" s="6"/>
      <c r="N170" s="3"/>
    </row>
    <row r="171" spans="1:14" s="13" customFormat="1" ht="135" customHeight="1" x14ac:dyDescent="1.05">
      <c r="A171" s="63"/>
      <c r="B171" s="63"/>
      <c r="C171" s="1"/>
      <c r="D171" s="1"/>
      <c r="E171" s="64"/>
      <c r="F171" s="2"/>
      <c r="G171" s="3"/>
      <c r="H171" s="3"/>
      <c r="I171" s="4"/>
      <c r="J171" s="5"/>
      <c r="K171" s="6"/>
      <c r="L171" s="6"/>
      <c r="M171" s="6"/>
      <c r="N171" s="3"/>
    </row>
    <row r="172" spans="1:14" s="13" customFormat="1" ht="135" customHeight="1" x14ac:dyDescent="1.05">
      <c r="A172" s="63"/>
      <c r="B172" s="63"/>
      <c r="C172" s="1"/>
      <c r="D172" s="1"/>
      <c r="E172" s="64"/>
      <c r="F172" s="2"/>
      <c r="G172" s="3"/>
      <c r="H172" s="3"/>
      <c r="I172" s="4"/>
      <c r="J172" s="5"/>
      <c r="K172" s="6"/>
      <c r="L172" s="6"/>
      <c r="M172" s="6"/>
      <c r="N172" s="3"/>
    </row>
    <row r="173" spans="1:14" s="13" customFormat="1" ht="135" customHeight="1" x14ac:dyDescent="1.05">
      <c r="A173" s="63"/>
      <c r="B173" s="63"/>
      <c r="C173" s="1"/>
      <c r="D173" s="1"/>
      <c r="E173" s="64"/>
      <c r="F173" s="2"/>
      <c r="G173" s="3"/>
      <c r="H173" s="3"/>
      <c r="I173" s="4"/>
      <c r="J173" s="5"/>
      <c r="K173" s="6"/>
      <c r="L173" s="6"/>
      <c r="M173" s="6"/>
      <c r="N173" s="3"/>
    </row>
    <row r="174" spans="1:14" s="13" customFormat="1" ht="135" customHeight="1" x14ac:dyDescent="1.05">
      <c r="A174" s="63"/>
      <c r="B174" s="63"/>
      <c r="C174" s="1"/>
      <c r="D174" s="1"/>
      <c r="E174" s="64"/>
      <c r="F174" s="2"/>
      <c r="G174" s="3"/>
      <c r="H174" s="3"/>
      <c r="I174" s="4"/>
      <c r="J174" s="5"/>
      <c r="K174" s="6"/>
      <c r="L174" s="6"/>
      <c r="M174" s="6"/>
      <c r="N174" s="3"/>
    </row>
    <row r="175" spans="1:14" s="13" customFormat="1" ht="135" customHeight="1" x14ac:dyDescent="1.05">
      <c r="A175" s="63"/>
      <c r="B175" s="63"/>
      <c r="C175" s="1"/>
      <c r="D175" s="1"/>
      <c r="E175" s="64"/>
      <c r="F175" s="2"/>
      <c r="G175" s="3"/>
      <c r="H175" s="3"/>
      <c r="I175" s="4"/>
      <c r="J175" s="5"/>
      <c r="K175" s="6"/>
      <c r="L175" s="6"/>
      <c r="M175" s="6"/>
      <c r="N175" s="3"/>
    </row>
    <row r="176" spans="1:14" s="13" customFormat="1" ht="135" customHeight="1" x14ac:dyDescent="1.05">
      <c r="A176" s="63"/>
      <c r="B176" s="63"/>
      <c r="C176" s="1"/>
      <c r="D176" s="1"/>
      <c r="E176" s="64"/>
      <c r="F176" s="2"/>
      <c r="G176" s="3"/>
      <c r="H176" s="3"/>
      <c r="I176" s="4"/>
      <c r="J176" s="5"/>
      <c r="K176" s="6"/>
      <c r="L176" s="6"/>
      <c r="M176" s="6"/>
      <c r="N176" s="3"/>
    </row>
    <row r="177" spans="1:14" s="13" customFormat="1" ht="135" customHeight="1" x14ac:dyDescent="1.05">
      <c r="A177" s="63"/>
      <c r="B177" s="63"/>
      <c r="C177" s="1"/>
      <c r="D177" s="1"/>
      <c r="E177" s="64"/>
      <c r="F177" s="2"/>
      <c r="G177" s="3"/>
      <c r="H177" s="3"/>
      <c r="I177" s="4"/>
      <c r="J177" s="5"/>
      <c r="K177" s="6"/>
      <c r="L177" s="6"/>
      <c r="M177" s="6"/>
      <c r="N177" s="3"/>
    </row>
    <row r="178" spans="1:14" s="13" customFormat="1" ht="135" customHeight="1" x14ac:dyDescent="1.05">
      <c r="A178" s="63"/>
      <c r="B178" s="63"/>
      <c r="C178" s="1"/>
      <c r="D178" s="1"/>
      <c r="E178" s="64"/>
      <c r="F178" s="2"/>
      <c r="G178" s="3"/>
      <c r="H178" s="3"/>
      <c r="I178" s="4"/>
      <c r="J178" s="5"/>
      <c r="K178" s="6"/>
      <c r="L178" s="6"/>
      <c r="M178" s="6"/>
      <c r="N178" s="3"/>
    </row>
    <row r="179" spans="1:14" s="13" customFormat="1" ht="135" customHeight="1" x14ac:dyDescent="1.05">
      <c r="A179" s="63"/>
      <c r="B179" s="63"/>
      <c r="C179" s="1"/>
      <c r="D179" s="1"/>
      <c r="E179" s="64"/>
      <c r="F179" s="2"/>
      <c r="G179" s="3"/>
      <c r="H179" s="3"/>
      <c r="I179" s="4"/>
      <c r="J179" s="5"/>
      <c r="K179" s="6"/>
      <c r="L179" s="6"/>
      <c r="M179" s="6"/>
      <c r="N179" s="3"/>
    </row>
    <row r="180" spans="1:14" s="13" customFormat="1" ht="135" customHeight="1" x14ac:dyDescent="1.05">
      <c r="A180" s="63"/>
      <c r="B180" s="63"/>
      <c r="C180" s="1"/>
      <c r="D180" s="1"/>
      <c r="E180" s="64"/>
      <c r="F180" s="2"/>
      <c r="G180" s="3"/>
      <c r="H180" s="3"/>
      <c r="I180" s="4"/>
      <c r="J180" s="5"/>
      <c r="K180" s="6"/>
      <c r="L180" s="6"/>
      <c r="M180" s="6"/>
      <c r="N180" s="3"/>
    </row>
    <row r="181" spans="1:14" s="13" customFormat="1" ht="135" customHeight="1" x14ac:dyDescent="1.05">
      <c r="A181" s="63"/>
      <c r="B181" s="63"/>
      <c r="C181" s="1"/>
      <c r="D181" s="1"/>
      <c r="E181" s="64"/>
      <c r="F181" s="2"/>
      <c r="G181" s="3"/>
      <c r="H181" s="3"/>
      <c r="I181" s="4"/>
      <c r="J181" s="5"/>
      <c r="K181" s="6"/>
      <c r="L181" s="6"/>
      <c r="M181" s="6"/>
      <c r="N181" s="3"/>
    </row>
    <row r="182" spans="1:14" s="13" customFormat="1" ht="135" customHeight="1" x14ac:dyDescent="1.05">
      <c r="A182" s="63"/>
      <c r="B182" s="63"/>
      <c r="C182" s="1"/>
      <c r="D182" s="1"/>
      <c r="E182" s="64"/>
      <c r="F182" s="2"/>
      <c r="G182" s="3"/>
      <c r="H182" s="3"/>
      <c r="I182" s="4"/>
      <c r="J182" s="5"/>
      <c r="K182" s="6"/>
      <c r="L182" s="6"/>
      <c r="M182" s="6"/>
      <c r="N182" s="3"/>
    </row>
    <row r="183" spans="1:14" s="13" customFormat="1" ht="135" customHeight="1" x14ac:dyDescent="1.05">
      <c r="A183" s="63"/>
      <c r="B183" s="63"/>
      <c r="C183" s="1"/>
      <c r="D183" s="1"/>
      <c r="E183" s="64"/>
      <c r="F183" s="2"/>
      <c r="G183" s="3"/>
      <c r="H183" s="3"/>
      <c r="I183" s="4"/>
      <c r="J183" s="5"/>
      <c r="K183" s="6"/>
      <c r="L183" s="6"/>
      <c r="M183" s="6"/>
      <c r="N183" s="3"/>
    </row>
    <row r="184" spans="1:14" s="13" customFormat="1" ht="135" customHeight="1" x14ac:dyDescent="1.05">
      <c r="A184" s="63"/>
      <c r="B184" s="63"/>
      <c r="C184" s="1"/>
      <c r="D184" s="1"/>
      <c r="E184" s="64"/>
      <c r="F184" s="2"/>
      <c r="G184" s="3"/>
      <c r="H184" s="3"/>
      <c r="I184" s="4"/>
      <c r="J184" s="5"/>
      <c r="K184" s="6"/>
      <c r="L184" s="6"/>
      <c r="M184" s="6"/>
      <c r="N184" s="3"/>
    </row>
    <row r="185" spans="1:14" s="13" customFormat="1" ht="135" customHeight="1" x14ac:dyDescent="1.05">
      <c r="A185" s="63"/>
      <c r="B185" s="63"/>
      <c r="C185" s="1"/>
      <c r="D185" s="1"/>
      <c r="E185" s="64"/>
      <c r="F185" s="2"/>
      <c r="G185" s="3"/>
      <c r="H185" s="3"/>
      <c r="I185" s="4"/>
      <c r="J185" s="5"/>
      <c r="K185" s="6"/>
      <c r="L185" s="6"/>
      <c r="M185" s="6"/>
      <c r="N185" s="3"/>
    </row>
    <row r="186" spans="1:14" s="13" customFormat="1" ht="135" customHeight="1" x14ac:dyDescent="1.05">
      <c r="A186" s="63"/>
      <c r="B186" s="63"/>
      <c r="C186" s="1"/>
      <c r="D186" s="1"/>
      <c r="E186" s="64"/>
      <c r="F186" s="2"/>
      <c r="G186" s="3"/>
      <c r="H186" s="3"/>
      <c r="I186" s="4"/>
      <c r="J186" s="5"/>
      <c r="K186" s="6"/>
      <c r="L186" s="6"/>
      <c r="M186" s="6"/>
      <c r="N186" s="3"/>
    </row>
    <row r="187" spans="1:14" s="13" customFormat="1" ht="135" customHeight="1" x14ac:dyDescent="1.05">
      <c r="A187" s="63"/>
      <c r="B187" s="63"/>
      <c r="C187" s="1"/>
      <c r="D187" s="1"/>
      <c r="E187" s="64"/>
      <c r="F187" s="2"/>
      <c r="G187" s="3"/>
      <c r="H187" s="3"/>
      <c r="I187" s="4"/>
      <c r="J187" s="5"/>
      <c r="K187" s="6"/>
      <c r="L187" s="6"/>
      <c r="M187" s="6"/>
      <c r="N187" s="3"/>
    </row>
    <row r="188" spans="1:14" s="13" customFormat="1" ht="135" customHeight="1" x14ac:dyDescent="1.05">
      <c r="A188" s="63"/>
      <c r="B188" s="63"/>
      <c r="C188" s="1"/>
      <c r="D188" s="1"/>
      <c r="E188" s="64"/>
      <c r="F188" s="2"/>
      <c r="G188" s="3"/>
      <c r="H188" s="3"/>
      <c r="I188" s="4"/>
      <c r="J188" s="5"/>
      <c r="K188" s="6"/>
      <c r="L188" s="6"/>
      <c r="M188" s="6"/>
      <c r="N188" s="3"/>
    </row>
    <row r="189" spans="1:14" s="13" customFormat="1" ht="135" customHeight="1" x14ac:dyDescent="1.05">
      <c r="A189" s="63"/>
      <c r="B189" s="63"/>
      <c r="C189" s="1"/>
      <c r="D189" s="1"/>
      <c r="E189" s="64"/>
      <c r="F189" s="2"/>
      <c r="G189" s="3"/>
      <c r="H189" s="3"/>
      <c r="I189" s="4"/>
      <c r="J189" s="5"/>
      <c r="K189" s="6"/>
      <c r="L189" s="6"/>
      <c r="M189" s="6"/>
      <c r="N189" s="3"/>
    </row>
    <row r="190" spans="1:14" s="13" customFormat="1" ht="135" customHeight="1" x14ac:dyDescent="1.05">
      <c r="A190" s="63"/>
      <c r="B190" s="63"/>
      <c r="C190" s="1"/>
      <c r="D190" s="1"/>
      <c r="E190" s="64"/>
      <c r="F190" s="2"/>
      <c r="G190" s="3"/>
      <c r="H190" s="3"/>
      <c r="I190" s="4"/>
      <c r="J190" s="5"/>
      <c r="K190" s="6"/>
      <c r="L190" s="6"/>
      <c r="M190" s="6"/>
      <c r="N190" s="3"/>
    </row>
    <row r="191" spans="1:14" s="13" customFormat="1" ht="135" customHeight="1" x14ac:dyDescent="1.05">
      <c r="A191" s="63"/>
      <c r="B191" s="63"/>
      <c r="C191" s="1"/>
      <c r="D191" s="1"/>
      <c r="E191" s="64"/>
      <c r="F191" s="2"/>
      <c r="G191" s="3"/>
      <c r="H191" s="3"/>
      <c r="I191" s="4"/>
      <c r="J191" s="5"/>
      <c r="K191" s="6"/>
      <c r="L191" s="6"/>
      <c r="M191" s="6"/>
      <c r="N191" s="3"/>
    </row>
    <row r="192" spans="1:14" s="13" customFormat="1" ht="135" customHeight="1" x14ac:dyDescent="1.05">
      <c r="A192" s="63"/>
      <c r="B192" s="63"/>
      <c r="C192" s="1"/>
      <c r="D192" s="1"/>
      <c r="E192" s="64"/>
      <c r="F192" s="2"/>
      <c r="G192" s="3"/>
      <c r="H192" s="3"/>
      <c r="I192" s="4"/>
      <c r="J192" s="5"/>
      <c r="K192" s="6"/>
      <c r="L192" s="6"/>
      <c r="M192" s="6"/>
      <c r="N192" s="3"/>
    </row>
    <row r="193" spans="1:14" s="13" customFormat="1" ht="135" customHeight="1" x14ac:dyDescent="1.05">
      <c r="A193" s="63"/>
      <c r="B193" s="63"/>
      <c r="C193" s="1"/>
      <c r="D193" s="1"/>
      <c r="E193" s="64"/>
      <c r="F193" s="2"/>
      <c r="G193" s="3"/>
      <c r="H193" s="3"/>
      <c r="I193" s="4"/>
      <c r="J193" s="5"/>
      <c r="K193" s="6"/>
      <c r="L193" s="6"/>
      <c r="M193" s="6"/>
      <c r="N193" s="3"/>
    </row>
    <row r="194" spans="1:14" s="13" customFormat="1" ht="135" customHeight="1" x14ac:dyDescent="1.05">
      <c r="A194" s="63"/>
      <c r="B194" s="63"/>
      <c r="C194" s="1"/>
      <c r="D194" s="1"/>
      <c r="E194" s="64"/>
      <c r="F194" s="2"/>
      <c r="G194" s="3"/>
      <c r="H194" s="3"/>
      <c r="I194" s="4"/>
      <c r="J194" s="5"/>
      <c r="K194" s="6"/>
      <c r="L194" s="6"/>
      <c r="M194" s="6"/>
      <c r="N194" s="3"/>
    </row>
    <row r="195" spans="1:14" s="13" customFormat="1" ht="135" customHeight="1" x14ac:dyDescent="1.05">
      <c r="A195" s="63"/>
      <c r="B195" s="63"/>
      <c r="C195" s="1"/>
      <c r="D195" s="1"/>
      <c r="E195" s="64"/>
      <c r="F195" s="2"/>
      <c r="G195" s="3"/>
      <c r="H195" s="3"/>
      <c r="I195" s="4"/>
      <c r="J195" s="5"/>
      <c r="K195" s="6"/>
      <c r="L195" s="6"/>
      <c r="M195" s="6"/>
      <c r="N195" s="3"/>
    </row>
    <row r="196" spans="1:14" s="13" customFormat="1" ht="135" customHeight="1" x14ac:dyDescent="1.05">
      <c r="A196" s="63"/>
      <c r="B196" s="63"/>
      <c r="C196" s="1"/>
      <c r="D196" s="1"/>
      <c r="E196" s="64"/>
      <c r="F196" s="2"/>
      <c r="G196" s="3"/>
      <c r="H196" s="3"/>
      <c r="I196" s="4"/>
      <c r="J196" s="5"/>
      <c r="K196" s="6"/>
      <c r="L196" s="6"/>
      <c r="M196" s="6"/>
      <c r="N196" s="3"/>
    </row>
    <row r="197" spans="1:14" s="13" customFormat="1" ht="135" customHeight="1" x14ac:dyDescent="1.05">
      <c r="A197" s="63"/>
      <c r="B197" s="63"/>
      <c r="C197" s="1"/>
      <c r="D197" s="1"/>
      <c r="E197" s="64"/>
      <c r="F197" s="2"/>
      <c r="G197" s="3"/>
      <c r="H197" s="3"/>
      <c r="I197" s="4"/>
      <c r="J197" s="5"/>
      <c r="K197" s="6"/>
      <c r="L197" s="6"/>
      <c r="M197" s="6"/>
      <c r="N197" s="3"/>
    </row>
    <row r="198" spans="1:14" s="13" customFormat="1" ht="135" customHeight="1" x14ac:dyDescent="1.05">
      <c r="A198" s="63"/>
      <c r="B198" s="63"/>
      <c r="C198" s="1"/>
      <c r="D198" s="1"/>
      <c r="E198" s="64"/>
      <c r="F198" s="2"/>
      <c r="G198" s="3"/>
      <c r="H198" s="3"/>
      <c r="I198" s="4"/>
      <c r="J198" s="5"/>
      <c r="K198" s="6"/>
      <c r="L198" s="6"/>
      <c r="M198" s="6"/>
      <c r="N198" s="3"/>
    </row>
    <row r="199" spans="1:14" s="13" customFormat="1" ht="135" customHeight="1" x14ac:dyDescent="1.05">
      <c r="A199" s="63"/>
      <c r="B199" s="63"/>
      <c r="C199" s="1"/>
      <c r="D199" s="1"/>
      <c r="E199" s="64"/>
      <c r="F199" s="2"/>
      <c r="G199" s="3"/>
      <c r="H199" s="3"/>
      <c r="I199" s="4"/>
      <c r="J199" s="5"/>
      <c r="K199" s="6"/>
      <c r="L199" s="6"/>
      <c r="M199" s="6"/>
      <c r="N199" s="3"/>
    </row>
    <row r="200" spans="1:14" s="13" customFormat="1" ht="135" customHeight="1" x14ac:dyDescent="1.05">
      <c r="A200" s="63"/>
      <c r="B200" s="63"/>
      <c r="C200" s="1"/>
      <c r="D200" s="1"/>
      <c r="E200" s="64"/>
      <c r="F200" s="2"/>
      <c r="G200" s="3"/>
      <c r="H200" s="3"/>
      <c r="I200" s="4"/>
      <c r="J200" s="5"/>
      <c r="K200" s="6"/>
      <c r="L200" s="6"/>
      <c r="M200" s="6"/>
      <c r="N200" s="3"/>
    </row>
    <row r="201" spans="1:14" s="13" customFormat="1" ht="135" customHeight="1" x14ac:dyDescent="1.05">
      <c r="A201" s="63"/>
      <c r="B201" s="63"/>
      <c r="C201" s="1"/>
      <c r="D201" s="1"/>
      <c r="E201" s="64"/>
      <c r="F201" s="2"/>
      <c r="G201" s="3"/>
      <c r="H201" s="3"/>
      <c r="I201" s="4"/>
      <c r="J201" s="5"/>
      <c r="K201" s="6"/>
      <c r="L201" s="6"/>
      <c r="M201" s="6"/>
      <c r="N201" s="3"/>
    </row>
    <row r="202" spans="1:14" s="13" customFormat="1" x14ac:dyDescent="1.05">
      <c r="A202" s="63"/>
      <c r="B202" s="63"/>
      <c r="C202" s="1"/>
      <c r="D202" s="1"/>
      <c r="E202" s="64"/>
      <c r="F202" s="2"/>
      <c r="G202" s="3"/>
      <c r="H202" s="3"/>
      <c r="I202" s="4"/>
      <c r="J202" s="5"/>
      <c r="K202" s="6"/>
      <c r="L202" s="6"/>
      <c r="M202" s="6"/>
      <c r="N202" s="3"/>
    </row>
    <row r="203" spans="1:14" s="13" customFormat="1" x14ac:dyDescent="1.05">
      <c r="A203" s="63"/>
      <c r="B203" s="63"/>
      <c r="C203" s="1"/>
      <c r="D203" s="1"/>
      <c r="E203" s="64"/>
      <c r="F203" s="2"/>
      <c r="G203" s="3"/>
      <c r="H203" s="3"/>
      <c r="I203" s="4"/>
      <c r="J203" s="5"/>
      <c r="K203" s="6"/>
      <c r="L203" s="6"/>
      <c r="M203" s="6"/>
      <c r="N203" s="3"/>
    </row>
    <row r="204" spans="1:14" s="13" customFormat="1" x14ac:dyDescent="1.05">
      <c r="A204" s="63"/>
      <c r="B204" s="63"/>
      <c r="C204" s="1"/>
      <c r="D204" s="1"/>
      <c r="E204" s="64"/>
      <c r="F204" s="2"/>
      <c r="G204" s="3"/>
      <c r="H204" s="3"/>
      <c r="I204" s="4"/>
      <c r="J204" s="5"/>
      <c r="K204" s="6"/>
      <c r="L204" s="6"/>
      <c r="M204" s="6"/>
      <c r="N204" s="3"/>
    </row>
    <row r="205" spans="1:14" s="13" customFormat="1" x14ac:dyDescent="1.05">
      <c r="A205" s="63"/>
      <c r="B205" s="63"/>
      <c r="C205" s="1"/>
      <c r="D205" s="1"/>
      <c r="E205" s="64"/>
      <c r="F205" s="2"/>
      <c r="G205" s="3"/>
      <c r="H205" s="3"/>
      <c r="I205" s="4"/>
      <c r="J205" s="5"/>
      <c r="K205" s="6"/>
      <c r="L205" s="6"/>
      <c r="M205" s="6"/>
      <c r="N205" s="3"/>
    </row>
    <row r="206" spans="1:14" s="13" customFormat="1" x14ac:dyDescent="1.05">
      <c r="A206" s="63"/>
      <c r="B206" s="63"/>
      <c r="C206" s="1"/>
      <c r="D206" s="1"/>
      <c r="E206" s="64"/>
      <c r="F206" s="2"/>
      <c r="G206" s="3"/>
      <c r="H206" s="3"/>
      <c r="I206" s="4"/>
      <c r="J206" s="5"/>
      <c r="K206" s="6"/>
      <c r="L206" s="6"/>
      <c r="M206" s="6"/>
      <c r="N206" s="3"/>
    </row>
    <row r="207" spans="1:14" s="13" customFormat="1" x14ac:dyDescent="1.05">
      <c r="A207" s="63"/>
      <c r="B207" s="63"/>
      <c r="C207" s="1"/>
      <c r="D207" s="1"/>
      <c r="E207" s="64"/>
      <c r="F207" s="2"/>
      <c r="G207" s="3"/>
      <c r="H207" s="3"/>
      <c r="I207" s="4"/>
      <c r="J207" s="5"/>
      <c r="K207" s="6"/>
      <c r="L207" s="6"/>
      <c r="M207" s="6"/>
      <c r="N207" s="3"/>
    </row>
    <row r="208" spans="1:14" s="13" customFormat="1" x14ac:dyDescent="1.05">
      <c r="A208" s="63"/>
      <c r="B208" s="63"/>
      <c r="C208" s="1"/>
      <c r="D208" s="1"/>
      <c r="E208" s="64"/>
      <c r="F208" s="2"/>
      <c r="G208" s="3"/>
      <c r="H208" s="3"/>
      <c r="I208" s="4"/>
      <c r="J208" s="5"/>
      <c r="K208" s="6"/>
      <c r="L208" s="6"/>
      <c r="M208" s="6"/>
      <c r="N208" s="3"/>
    </row>
    <row r="209" spans="1:14" s="13" customFormat="1" x14ac:dyDescent="1.05">
      <c r="A209" s="63"/>
      <c r="B209" s="63"/>
      <c r="C209" s="1"/>
      <c r="D209" s="1"/>
      <c r="E209" s="64"/>
      <c r="F209" s="2"/>
      <c r="G209" s="3"/>
      <c r="H209" s="3"/>
      <c r="I209" s="4"/>
      <c r="J209" s="5"/>
      <c r="K209" s="6"/>
      <c r="L209" s="6"/>
      <c r="M209" s="6"/>
      <c r="N209" s="3"/>
    </row>
    <row r="210" spans="1:14" s="13" customFormat="1" x14ac:dyDescent="1.05">
      <c r="A210" s="63"/>
      <c r="B210" s="63"/>
      <c r="C210" s="1"/>
      <c r="D210" s="1"/>
      <c r="E210" s="64"/>
      <c r="F210" s="2"/>
      <c r="G210" s="3"/>
      <c r="H210" s="3"/>
      <c r="I210" s="4"/>
      <c r="J210" s="5"/>
      <c r="K210" s="6"/>
      <c r="L210" s="6"/>
      <c r="M210" s="6"/>
      <c r="N210" s="3"/>
    </row>
    <row r="211" spans="1:14" s="13" customFormat="1" x14ac:dyDescent="1.05">
      <c r="A211" s="63"/>
      <c r="B211" s="63"/>
      <c r="C211" s="1"/>
      <c r="D211" s="1"/>
      <c r="E211" s="64"/>
      <c r="F211" s="2"/>
      <c r="G211" s="3"/>
      <c r="H211" s="3"/>
      <c r="I211" s="4"/>
      <c r="J211" s="5"/>
      <c r="K211" s="6"/>
      <c r="L211" s="6"/>
      <c r="M211" s="6"/>
      <c r="N211" s="3"/>
    </row>
    <row r="212" spans="1:14" s="13" customFormat="1" x14ac:dyDescent="1.05">
      <c r="A212" s="63"/>
      <c r="B212" s="63"/>
      <c r="C212" s="1"/>
      <c r="D212" s="1"/>
      <c r="E212" s="64"/>
      <c r="F212" s="2"/>
      <c r="G212" s="3"/>
      <c r="H212" s="3"/>
      <c r="I212" s="4"/>
      <c r="J212" s="5"/>
      <c r="K212" s="6"/>
      <c r="L212" s="6"/>
      <c r="M212" s="6"/>
      <c r="N212" s="3"/>
    </row>
    <row r="213" spans="1:14" s="13" customFormat="1" x14ac:dyDescent="1.05">
      <c r="A213" s="63"/>
      <c r="B213" s="63"/>
      <c r="C213" s="1"/>
      <c r="D213" s="1"/>
      <c r="E213" s="64"/>
      <c r="F213" s="2"/>
      <c r="G213" s="3"/>
      <c r="H213" s="3"/>
      <c r="I213" s="4"/>
      <c r="J213" s="5"/>
      <c r="K213" s="6"/>
      <c r="L213" s="6"/>
      <c r="M213" s="6"/>
      <c r="N213" s="3"/>
    </row>
    <row r="214" spans="1:14" s="13" customFormat="1" x14ac:dyDescent="1.05">
      <c r="A214" s="63"/>
      <c r="B214" s="63"/>
      <c r="C214" s="1"/>
      <c r="D214" s="1"/>
      <c r="E214" s="64"/>
      <c r="F214" s="2"/>
      <c r="G214" s="3"/>
      <c r="H214" s="3"/>
      <c r="I214" s="4"/>
      <c r="J214" s="5"/>
      <c r="K214" s="6"/>
      <c r="L214" s="6"/>
      <c r="M214" s="6"/>
      <c r="N214" s="3"/>
    </row>
    <row r="215" spans="1:14" s="13" customFormat="1" x14ac:dyDescent="1.05">
      <c r="A215" s="63"/>
      <c r="B215" s="63"/>
      <c r="C215" s="1"/>
      <c r="D215" s="1"/>
      <c r="E215" s="64"/>
      <c r="F215" s="2"/>
      <c r="G215" s="3"/>
      <c r="H215" s="3"/>
      <c r="I215" s="4"/>
      <c r="J215" s="5"/>
      <c r="K215" s="6"/>
      <c r="L215" s="6"/>
      <c r="M215" s="6"/>
      <c r="N215" s="3"/>
    </row>
    <row r="216" spans="1:14" s="13" customFormat="1" x14ac:dyDescent="1.05">
      <c r="A216" s="63"/>
      <c r="B216" s="63"/>
      <c r="C216" s="1"/>
      <c r="D216" s="1"/>
      <c r="E216" s="64"/>
      <c r="F216" s="2"/>
      <c r="G216" s="3"/>
      <c r="H216" s="3"/>
      <c r="I216" s="4"/>
      <c r="J216" s="5"/>
      <c r="K216" s="6"/>
      <c r="L216" s="6"/>
      <c r="M216" s="6"/>
      <c r="N216" s="3"/>
    </row>
    <row r="217" spans="1:14" s="13" customFormat="1" x14ac:dyDescent="1.05">
      <c r="A217" s="63"/>
      <c r="B217" s="63"/>
      <c r="C217" s="1"/>
      <c r="D217" s="1"/>
      <c r="E217" s="64"/>
      <c r="F217" s="2"/>
      <c r="G217" s="3"/>
      <c r="H217" s="3"/>
      <c r="I217" s="4"/>
      <c r="J217" s="5"/>
      <c r="K217" s="6"/>
      <c r="L217" s="6"/>
      <c r="M217" s="6"/>
      <c r="N217" s="3"/>
    </row>
    <row r="218" spans="1:14" s="13" customFormat="1" x14ac:dyDescent="1.05">
      <c r="A218" s="63"/>
      <c r="B218" s="63"/>
      <c r="C218" s="1"/>
      <c r="D218" s="1"/>
      <c r="E218" s="64"/>
      <c r="F218" s="2"/>
      <c r="G218" s="3"/>
      <c r="H218" s="3"/>
      <c r="I218" s="4"/>
      <c r="J218" s="5"/>
      <c r="K218" s="6"/>
      <c r="L218" s="6"/>
      <c r="M218" s="6"/>
      <c r="N218" s="3"/>
    </row>
    <row r="219" spans="1:14" s="13" customFormat="1" x14ac:dyDescent="1.05">
      <c r="A219" s="63"/>
      <c r="B219" s="63"/>
      <c r="C219" s="1"/>
      <c r="D219" s="1"/>
      <c r="E219" s="64"/>
      <c r="F219" s="2"/>
      <c r="G219" s="3"/>
      <c r="H219" s="3"/>
      <c r="I219" s="4"/>
      <c r="J219" s="5"/>
      <c r="K219" s="6"/>
      <c r="L219" s="6"/>
      <c r="M219" s="6"/>
      <c r="N219" s="3"/>
    </row>
  </sheetData>
  <mergeCells count="79">
    <mergeCell ref="A2:N3"/>
    <mergeCell ref="A4:A5"/>
    <mergeCell ref="B4:E5"/>
    <mergeCell ref="F4:F5"/>
    <mergeCell ref="N4:N5"/>
    <mergeCell ref="G4:G5"/>
    <mergeCell ref="H4:H5"/>
    <mergeCell ref="I4:I5"/>
    <mergeCell ref="J4:J5"/>
    <mergeCell ref="K4:K5"/>
    <mergeCell ref="L4:L5"/>
    <mergeCell ref="M4:M5"/>
    <mergeCell ref="B6:E6"/>
    <mergeCell ref="A7:A12"/>
    <mergeCell ref="B7:E12"/>
    <mergeCell ref="N7:N12"/>
    <mergeCell ref="A13:A18"/>
    <mergeCell ref="B13:E18"/>
    <mergeCell ref="N13:N18"/>
    <mergeCell ref="A19:A24"/>
    <mergeCell ref="B19:E24"/>
    <mergeCell ref="N19:N24"/>
    <mergeCell ref="A25:A30"/>
    <mergeCell ref="B25:E30"/>
    <mergeCell ref="N25:N30"/>
    <mergeCell ref="A31:A36"/>
    <mergeCell ref="B31:E36"/>
    <mergeCell ref="N31:N36"/>
    <mergeCell ref="A37:A42"/>
    <mergeCell ref="B37:E42"/>
    <mergeCell ref="N37:N42"/>
    <mergeCell ref="A43:A48"/>
    <mergeCell ref="B43:E48"/>
    <mergeCell ref="N43:N48"/>
    <mergeCell ref="A49:A54"/>
    <mergeCell ref="B49:E54"/>
    <mergeCell ref="N49:N54"/>
    <mergeCell ref="A55:A60"/>
    <mergeCell ref="B55:E60"/>
    <mergeCell ref="N55:N60"/>
    <mergeCell ref="A61:A66"/>
    <mergeCell ref="B61:E66"/>
    <mergeCell ref="N61:N66"/>
    <mergeCell ref="A67:A72"/>
    <mergeCell ref="B67:E72"/>
    <mergeCell ref="N67:N72"/>
    <mergeCell ref="A73:A78"/>
    <mergeCell ref="B73:E78"/>
    <mergeCell ref="N73:N78"/>
    <mergeCell ref="A79:A84"/>
    <mergeCell ref="B79:E84"/>
    <mergeCell ref="N79:N84"/>
    <mergeCell ref="A85:A90"/>
    <mergeCell ref="B85:E90"/>
    <mergeCell ref="N85:N90"/>
    <mergeCell ref="A91:A96"/>
    <mergeCell ref="B91:E96"/>
    <mergeCell ref="N91:N96"/>
    <mergeCell ref="A97:A102"/>
    <mergeCell ref="B97:E102"/>
    <mergeCell ref="N97:N102"/>
    <mergeCell ref="A103:A108"/>
    <mergeCell ref="B103:E108"/>
    <mergeCell ref="N103:N108"/>
    <mergeCell ref="A109:A114"/>
    <mergeCell ref="B109:E114"/>
    <mergeCell ref="N109:N114"/>
    <mergeCell ref="A115:A120"/>
    <mergeCell ref="B115:E120"/>
    <mergeCell ref="N115:N120"/>
    <mergeCell ref="A133:A138"/>
    <mergeCell ref="B133:E138"/>
    <mergeCell ref="N133:N138"/>
    <mergeCell ref="A121:A126"/>
    <mergeCell ref="B121:E126"/>
    <mergeCell ref="N121:N126"/>
    <mergeCell ref="A127:A132"/>
    <mergeCell ref="B127:E132"/>
    <mergeCell ref="N127:N132"/>
  </mergeCells>
  <pageMargins left="1" right="1" top="1" bottom="1" header="0.5" footer="0.5"/>
  <pageSetup paperSize="9" scale="12" fitToHeight="0" orientation="landscape" r:id="rId1"/>
  <rowBreaks count="7" manualBreakCount="7">
    <brk id="24" max="13" man="1"/>
    <brk id="42" max="13" man="1"/>
    <brk id="60" max="13" man="1"/>
    <brk id="78" max="13" man="1"/>
    <brk id="96" max="13" man="1"/>
    <brk id="114" max="13" man="1"/>
    <brk id="1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FBBE-E45E-4B97-895D-5313C7EC2938}">
  <sheetPr>
    <pageSetUpPr fitToPage="1"/>
  </sheetPr>
  <dimension ref="A1:J87"/>
  <sheetViews>
    <sheetView view="pageBreakPreview" topLeftCell="A22" zoomScale="80" zoomScaleNormal="80" zoomScaleSheetLayoutView="80" workbookViewId="0">
      <selection activeCell="J17" sqref="J17"/>
    </sheetView>
  </sheetViews>
  <sheetFormatPr defaultRowHeight="15.75" x14ac:dyDescent="0.25"/>
  <cols>
    <col min="1" max="1" width="6.7109375" style="15" customWidth="1"/>
    <col min="2" max="2" width="26" style="15" customWidth="1"/>
    <col min="3" max="3" width="14" style="15" customWidth="1"/>
    <col min="4" max="4" width="55.140625" style="15" customWidth="1"/>
    <col min="5" max="5" width="14.5703125" style="15" customWidth="1"/>
    <col min="6" max="6" width="14.5703125" style="25" customWidth="1"/>
    <col min="7" max="7" width="16.28515625" style="44" customWidth="1"/>
    <col min="8" max="8" width="18.28515625" style="25" bestFit="1" customWidth="1"/>
    <col min="9" max="9" width="15.85546875" style="25" customWidth="1"/>
    <col min="10" max="10" width="51.42578125" style="15" customWidth="1"/>
    <col min="11" max="11" width="81" style="15" customWidth="1"/>
    <col min="12" max="16384" width="9.140625" style="15"/>
  </cols>
  <sheetData>
    <row r="1" spans="1:10" ht="15.75" customHeight="1" x14ac:dyDescent="0.25">
      <c r="A1" s="257" t="s">
        <v>199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0" ht="33.75" customHeight="1" x14ac:dyDescent="0.25">
      <c r="A2" s="258"/>
      <c r="B2" s="258"/>
      <c r="C2" s="258"/>
      <c r="D2" s="258"/>
      <c r="E2" s="258"/>
      <c r="F2" s="258"/>
      <c r="G2" s="258"/>
      <c r="H2" s="258"/>
      <c r="I2" s="258"/>
      <c r="J2" s="258"/>
    </row>
    <row r="3" spans="1:10" ht="32.25" customHeight="1" x14ac:dyDescent="0.25">
      <c r="A3" s="250" t="s">
        <v>0</v>
      </c>
      <c r="B3" s="241" t="s">
        <v>46</v>
      </c>
      <c r="C3" s="250" t="s">
        <v>47</v>
      </c>
      <c r="D3" s="247" t="s">
        <v>130</v>
      </c>
      <c r="E3" s="250" t="s">
        <v>87</v>
      </c>
      <c r="F3" s="250" t="s">
        <v>115</v>
      </c>
      <c r="G3" s="259" t="s">
        <v>129</v>
      </c>
      <c r="H3" s="259"/>
      <c r="I3" s="260"/>
      <c r="J3" s="250" t="s">
        <v>165</v>
      </c>
    </row>
    <row r="4" spans="1:10" ht="15.75" customHeight="1" x14ac:dyDescent="0.25">
      <c r="A4" s="251"/>
      <c r="B4" s="256"/>
      <c r="C4" s="251"/>
      <c r="D4" s="248"/>
      <c r="E4" s="251"/>
      <c r="F4" s="251"/>
      <c r="G4" s="231" t="s">
        <v>40</v>
      </c>
      <c r="H4" s="262" t="s">
        <v>41</v>
      </c>
      <c r="I4" s="231" t="s">
        <v>42</v>
      </c>
      <c r="J4" s="251"/>
    </row>
    <row r="5" spans="1:10" ht="49.5" customHeight="1" x14ac:dyDescent="0.25">
      <c r="A5" s="252"/>
      <c r="B5" s="242"/>
      <c r="C5" s="252"/>
      <c r="D5" s="261"/>
      <c r="E5" s="252"/>
      <c r="F5" s="252"/>
      <c r="G5" s="231"/>
      <c r="H5" s="262"/>
      <c r="I5" s="231"/>
      <c r="J5" s="252"/>
    </row>
    <row r="6" spans="1:10" s="25" customFormat="1" ht="34.5" customHeight="1" x14ac:dyDescent="0.25">
      <c r="A6" s="29">
        <v>1</v>
      </c>
      <c r="B6" s="29">
        <v>2</v>
      </c>
      <c r="C6" s="29">
        <v>3</v>
      </c>
      <c r="D6" s="106">
        <v>4</v>
      </c>
      <c r="E6" s="29">
        <v>5</v>
      </c>
      <c r="F6" s="29">
        <v>6</v>
      </c>
      <c r="G6" s="35">
        <v>7</v>
      </c>
      <c r="H6" s="29">
        <v>8</v>
      </c>
      <c r="I6" s="29" t="s">
        <v>202</v>
      </c>
      <c r="J6" s="29">
        <v>10</v>
      </c>
    </row>
    <row r="7" spans="1:10" ht="78.75" x14ac:dyDescent="0.25">
      <c r="A7" s="247">
        <v>1</v>
      </c>
      <c r="B7" s="231" t="s">
        <v>5</v>
      </c>
      <c r="C7" s="250">
        <v>8</v>
      </c>
      <c r="D7" s="55" t="s">
        <v>43</v>
      </c>
      <c r="E7" s="39" t="s">
        <v>88</v>
      </c>
      <c r="F7" s="37" t="s">
        <v>117</v>
      </c>
      <c r="G7" s="27">
        <v>54</v>
      </c>
      <c r="H7" s="27" t="s">
        <v>57</v>
      </c>
      <c r="I7" s="27" t="s">
        <v>57</v>
      </c>
      <c r="J7" s="66" t="s">
        <v>171</v>
      </c>
    </row>
    <row r="8" spans="1:10" ht="47.25" customHeight="1" x14ac:dyDescent="0.25">
      <c r="A8" s="248"/>
      <c r="B8" s="231"/>
      <c r="C8" s="251"/>
      <c r="D8" s="55" t="s">
        <v>60</v>
      </c>
      <c r="E8" s="39" t="s">
        <v>88</v>
      </c>
      <c r="F8" s="37" t="s">
        <v>116</v>
      </c>
      <c r="G8" s="27">
        <v>100</v>
      </c>
      <c r="H8" s="27">
        <v>100</v>
      </c>
      <c r="I8" s="27">
        <f t="shared" ref="I8:I18" si="0">H8-G8</f>
        <v>0</v>
      </c>
      <c r="J8" s="21" t="s">
        <v>168</v>
      </c>
    </row>
    <row r="9" spans="1:10" ht="162.75" customHeight="1" x14ac:dyDescent="0.25">
      <c r="A9" s="229"/>
      <c r="B9" s="231"/>
      <c r="C9" s="251"/>
      <c r="D9" s="55" t="s">
        <v>132</v>
      </c>
      <c r="E9" s="37" t="s">
        <v>88</v>
      </c>
      <c r="F9" s="37" t="s">
        <v>118</v>
      </c>
      <c r="G9" s="27">
        <v>88.07</v>
      </c>
      <c r="H9" s="27">
        <v>63.04</v>
      </c>
      <c r="I9" s="27">
        <f t="shared" si="0"/>
        <v>-25.029999999999994</v>
      </c>
      <c r="J9" s="271" t="s">
        <v>203</v>
      </c>
    </row>
    <row r="10" spans="1:10" ht="78" customHeight="1" x14ac:dyDescent="0.25">
      <c r="A10" s="229"/>
      <c r="B10" s="231"/>
      <c r="C10" s="251"/>
      <c r="D10" s="55" t="s">
        <v>61</v>
      </c>
      <c r="E10" s="37" t="s">
        <v>88</v>
      </c>
      <c r="F10" s="37" t="s">
        <v>116</v>
      </c>
      <c r="G10" s="27">
        <v>100</v>
      </c>
      <c r="H10" s="27">
        <v>100</v>
      </c>
      <c r="I10" s="27">
        <f t="shared" si="0"/>
        <v>0</v>
      </c>
      <c r="J10" s="21" t="s">
        <v>168</v>
      </c>
    </row>
    <row r="11" spans="1:10" ht="105" customHeight="1" x14ac:dyDescent="0.25">
      <c r="A11" s="229"/>
      <c r="B11" s="231"/>
      <c r="C11" s="251"/>
      <c r="D11" s="55" t="s">
        <v>44</v>
      </c>
      <c r="E11" s="37" t="s">
        <v>88</v>
      </c>
      <c r="F11" s="37" t="s">
        <v>116</v>
      </c>
      <c r="G11" s="27">
        <v>60</v>
      </c>
      <c r="H11" s="27" t="s">
        <v>57</v>
      </c>
      <c r="I11" s="27" t="s">
        <v>57</v>
      </c>
      <c r="J11" s="66" t="s">
        <v>171</v>
      </c>
    </row>
    <row r="12" spans="1:10" ht="74.25" customHeight="1" x14ac:dyDescent="0.25">
      <c r="A12" s="229"/>
      <c r="B12" s="231"/>
      <c r="C12" s="251"/>
      <c r="D12" s="55" t="s">
        <v>45</v>
      </c>
      <c r="E12" s="37" t="s">
        <v>88</v>
      </c>
      <c r="F12" s="37" t="s">
        <v>116</v>
      </c>
      <c r="G12" s="27">
        <v>30</v>
      </c>
      <c r="H12" s="27">
        <v>16.600000000000001</v>
      </c>
      <c r="I12" s="27">
        <f t="shared" si="0"/>
        <v>-13.399999999999999</v>
      </c>
      <c r="J12" s="21" t="s">
        <v>181</v>
      </c>
    </row>
    <row r="13" spans="1:10" ht="71.25" customHeight="1" x14ac:dyDescent="0.25">
      <c r="A13" s="229"/>
      <c r="B13" s="231"/>
      <c r="C13" s="251"/>
      <c r="D13" s="55" t="s">
        <v>80</v>
      </c>
      <c r="E13" s="37" t="s">
        <v>88</v>
      </c>
      <c r="F13" s="37" t="s">
        <v>118</v>
      </c>
      <c r="G13" s="31">
        <v>0.47</v>
      </c>
      <c r="H13" s="31">
        <v>0.6</v>
      </c>
      <c r="I13" s="27">
        <f t="shared" si="0"/>
        <v>0.13</v>
      </c>
      <c r="J13" s="21" t="s">
        <v>168</v>
      </c>
    </row>
    <row r="14" spans="1:10" ht="68.25" customHeight="1" x14ac:dyDescent="0.25">
      <c r="A14" s="249"/>
      <c r="B14" s="231"/>
      <c r="C14" s="252"/>
      <c r="D14" s="55" t="s">
        <v>81</v>
      </c>
      <c r="E14" s="37" t="s">
        <v>88</v>
      </c>
      <c r="F14" s="37" t="s">
        <v>118</v>
      </c>
      <c r="G14" s="45">
        <v>46</v>
      </c>
      <c r="H14" s="27">
        <v>71.27</v>
      </c>
      <c r="I14" s="27">
        <f t="shared" si="0"/>
        <v>25.269999999999996</v>
      </c>
      <c r="J14" s="21" t="s">
        <v>168</v>
      </c>
    </row>
    <row r="15" spans="1:10" ht="50.25" customHeight="1" x14ac:dyDescent="0.25">
      <c r="A15" s="228">
        <v>2</v>
      </c>
      <c r="B15" s="240" t="s">
        <v>7</v>
      </c>
      <c r="C15" s="250">
        <v>4</v>
      </c>
      <c r="D15" s="55" t="s">
        <v>146</v>
      </c>
      <c r="E15" s="27" t="s">
        <v>145</v>
      </c>
      <c r="F15" s="27" t="s">
        <v>119</v>
      </c>
      <c r="G15" s="27">
        <v>1169</v>
      </c>
      <c r="H15" s="122">
        <v>574.23199999999997</v>
      </c>
      <c r="I15" s="27">
        <f t="shared" si="0"/>
        <v>-594.76800000000003</v>
      </c>
      <c r="J15" s="21" t="s">
        <v>170</v>
      </c>
    </row>
    <row r="16" spans="1:10" ht="54.75" customHeight="1" x14ac:dyDescent="0.25">
      <c r="A16" s="229"/>
      <c r="B16" s="240"/>
      <c r="C16" s="251"/>
      <c r="D16" s="55" t="s">
        <v>157</v>
      </c>
      <c r="E16" s="27" t="s">
        <v>106</v>
      </c>
      <c r="F16" s="27" t="s">
        <v>116</v>
      </c>
      <c r="G16" s="27">
        <v>1</v>
      </c>
      <c r="H16" s="122">
        <v>1</v>
      </c>
      <c r="I16" s="27">
        <f t="shared" si="0"/>
        <v>0</v>
      </c>
      <c r="J16" s="21" t="s">
        <v>168</v>
      </c>
    </row>
    <row r="17" spans="1:10" ht="114" customHeight="1" x14ac:dyDescent="0.25">
      <c r="A17" s="229"/>
      <c r="B17" s="240"/>
      <c r="C17" s="251"/>
      <c r="D17" s="55" t="s">
        <v>147</v>
      </c>
      <c r="E17" s="27" t="s">
        <v>106</v>
      </c>
      <c r="F17" s="27" t="s">
        <v>116</v>
      </c>
      <c r="G17" s="27">
        <v>53900</v>
      </c>
      <c r="H17" s="122">
        <v>16.988</v>
      </c>
      <c r="I17" s="27">
        <f t="shared" si="0"/>
        <v>-53883.012000000002</v>
      </c>
      <c r="J17" s="21" t="s">
        <v>206</v>
      </c>
    </row>
    <row r="18" spans="1:10" ht="92.25" customHeight="1" x14ac:dyDescent="0.25">
      <c r="A18" s="229"/>
      <c r="B18" s="240"/>
      <c r="C18" s="252"/>
      <c r="D18" s="55" t="s">
        <v>149</v>
      </c>
      <c r="E18" s="27" t="s">
        <v>106</v>
      </c>
      <c r="F18" s="27" t="s">
        <v>116</v>
      </c>
      <c r="G18" s="27">
        <v>1885</v>
      </c>
      <c r="H18" s="122">
        <v>2050</v>
      </c>
      <c r="I18" s="27">
        <f t="shared" si="0"/>
        <v>165</v>
      </c>
      <c r="J18" s="21" t="s">
        <v>168</v>
      </c>
    </row>
    <row r="19" spans="1:10" ht="129" customHeight="1" x14ac:dyDescent="0.25">
      <c r="A19" s="254">
        <v>3</v>
      </c>
      <c r="B19" s="241" t="s">
        <v>8</v>
      </c>
      <c r="C19" s="241">
        <v>2</v>
      </c>
      <c r="D19" s="56" t="s">
        <v>148</v>
      </c>
      <c r="E19" s="58" t="s">
        <v>88</v>
      </c>
      <c r="F19" s="58" t="s">
        <v>116</v>
      </c>
      <c r="G19" s="58">
        <v>94</v>
      </c>
      <c r="H19" s="58">
        <v>94</v>
      </c>
      <c r="I19" s="58">
        <f>H19-G19</f>
        <v>0</v>
      </c>
      <c r="J19" s="134" t="s">
        <v>168</v>
      </c>
    </row>
    <row r="20" spans="1:10" ht="46.5" customHeight="1" x14ac:dyDescent="0.25">
      <c r="A20" s="255"/>
      <c r="B20" s="256"/>
      <c r="C20" s="256"/>
      <c r="D20" s="56" t="s">
        <v>150</v>
      </c>
      <c r="E20" s="58" t="s">
        <v>88</v>
      </c>
      <c r="F20" s="58" t="s">
        <v>116</v>
      </c>
      <c r="G20" s="58">
        <v>100</v>
      </c>
      <c r="H20" s="58">
        <v>100</v>
      </c>
      <c r="I20" s="58">
        <f>H20-G20</f>
        <v>0</v>
      </c>
      <c r="J20" s="55" t="s">
        <v>168</v>
      </c>
    </row>
    <row r="21" spans="1:10" ht="52.5" customHeight="1" x14ac:dyDescent="0.25">
      <c r="A21" s="223">
        <v>4</v>
      </c>
      <c r="B21" s="225" t="s">
        <v>10</v>
      </c>
      <c r="C21" s="225">
        <v>5</v>
      </c>
      <c r="D21" s="61" t="s">
        <v>91</v>
      </c>
      <c r="E21" s="37" t="s">
        <v>88</v>
      </c>
      <c r="F21" s="37" t="s">
        <v>117</v>
      </c>
      <c r="G21" s="28">
        <v>61</v>
      </c>
      <c r="H21" s="122">
        <v>0</v>
      </c>
      <c r="I21" s="27">
        <f t="shared" ref="I21:I26" si="1">H21-G21</f>
        <v>-61</v>
      </c>
      <c r="J21" s="253" t="s">
        <v>200</v>
      </c>
    </row>
    <row r="22" spans="1:10" ht="58.5" customHeight="1" x14ac:dyDescent="0.25">
      <c r="A22" s="224"/>
      <c r="B22" s="231"/>
      <c r="C22" s="225"/>
      <c r="D22" s="61" t="s">
        <v>90</v>
      </c>
      <c r="E22" s="37" t="s">
        <v>88</v>
      </c>
      <c r="F22" s="37" t="s">
        <v>117</v>
      </c>
      <c r="G22" s="28">
        <v>57.2</v>
      </c>
      <c r="H22" s="122">
        <v>0</v>
      </c>
      <c r="I22" s="27">
        <f t="shared" si="1"/>
        <v>-57.2</v>
      </c>
      <c r="J22" s="253"/>
    </row>
    <row r="23" spans="1:10" ht="107.25" customHeight="1" x14ac:dyDescent="0.25">
      <c r="A23" s="224"/>
      <c r="B23" s="231"/>
      <c r="C23" s="225"/>
      <c r="D23" s="61" t="s">
        <v>89</v>
      </c>
      <c r="E23" s="37" t="s">
        <v>88</v>
      </c>
      <c r="F23" s="37" t="s">
        <v>116</v>
      </c>
      <c r="G23" s="28">
        <v>42.5</v>
      </c>
      <c r="H23" s="122">
        <v>0</v>
      </c>
      <c r="I23" s="27">
        <f t="shared" si="1"/>
        <v>-42.5</v>
      </c>
      <c r="J23" s="253"/>
    </row>
    <row r="24" spans="1:10" ht="65.25" customHeight="1" x14ac:dyDescent="0.25">
      <c r="A24" s="224"/>
      <c r="B24" s="231"/>
      <c r="C24" s="225"/>
      <c r="D24" s="61" t="s">
        <v>92</v>
      </c>
      <c r="E24" s="37" t="s">
        <v>88</v>
      </c>
      <c r="F24" s="37" t="s">
        <v>116</v>
      </c>
      <c r="G24" s="28">
        <v>97.1</v>
      </c>
      <c r="H24" s="122">
        <v>0</v>
      </c>
      <c r="I24" s="27">
        <f t="shared" si="1"/>
        <v>-97.1</v>
      </c>
      <c r="J24" s="253"/>
    </row>
    <row r="25" spans="1:10" ht="56.25" customHeight="1" x14ac:dyDescent="0.25">
      <c r="A25" s="224"/>
      <c r="B25" s="231"/>
      <c r="C25" s="225"/>
      <c r="D25" s="61" t="s">
        <v>131</v>
      </c>
      <c r="E25" s="37" t="s">
        <v>100</v>
      </c>
      <c r="F25" s="37" t="s">
        <v>117</v>
      </c>
      <c r="G25" s="28">
        <v>700</v>
      </c>
      <c r="H25" s="122">
        <v>705</v>
      </c>
      <c r="I25" s="27">
        <f t="shared" si="1"/>
        <v>5</v>
      </c>
      <c r="J25" s="53" t="s">
        <v>168</v>
      </c>
    </row>
    <row r="26" spans="1:10" ht="54.75" customHeight="1" x14ac:dyDescent="0.25">
      <c r="A26" s="226">
        <v>5</v>
      </c>
      <c r="B26" s="221" t="s">
        <v>11</v>
      </c>
      <c r="C26" s="237">
        <v>2</v>
      </c>
      <c r="D26" s="59" t="s">
        <v>56</v>
      </c>
      <c r="E26" s="57" t="s">
        <v>94</v>
      </c>
      <c r="F26" s="57" t="s">
        <v>116</v>
      </c>
      <c r="G26" s="57">
        <v>456.3</v>
      </c>
      <c r="H26" s="101">
        <v>0</v>
      </c>
      <c r="I26" s="58">
        <f t="shared" si="1"/>
        <v>-456.3</v>
      </c>
      <c r="J26" s="56" t="s">
        <v>171</v>
      </c>
    </row>
    <row r="27" spans="1:10" ht="44.25" customHeight="1" x14ac:dyDescent="0.25">
      <c r="A27" s="226"/>
      <c r="B27" s="237"/>
      <c r="C27" s="237"/>
      <c r="D27" s="61" t="s">
        <v>93</v>
      </c>
      <c r="E27" s="28" t="s">
        <v>88</v>
      </c>
      <c r="F27" s="57" t="s">
        <v>116</v>
      </c>
      <c r="G27" s="28">
        <v>100</v>
      </c>
      <c r="H27" s="27">
        <v>100</v>
      </c>
      <c r="I27" s="27">
        <f t="shared" ref="I27:I34" si="2">H27-G27</f>
        <v>0</v>
      </c>
      <c r="J27" s="55" t="s">
        <v>168</v>
      </c>
    </row>
    <row r="28" spans="1:10" ht="119.25" customHeight="1" x14ac:dyDescent="0.25">
      <c r="A28" s="223">
        <v>6</v>
      </c>
      <c r="B28" s="225" t="s">
        <v>12</v>
      </c>
      <c r="C28" s="221">
        <v>2</v>
      </c>
      <c r="D28" s="75" t="s">
        <v>62</v>
      </c>
      <c r="E28" s="40" t="s">
        <v>88</v>
      </c>
      <c r="F28" s="40" t="s">
        <v>116</v>
      </c>
      <c r="G28" s="76">
        <v>79</v>
      </c>
      <c r="H28" s="101">
        <v>0</v>
      </c>
      <c r="I28" s="27">
        <f t="shared" si="2"/>
        <v>-79</v>
      </c>
      <c r="J28" s="123" t="s">
        <v>171</v>
      </c>
    </row>
    <row r="29" spans="1:10" ht="74.25" customHeight="1" x14ac:dyDescent="0.25">
      <c r="A29" s="224"/>
      <c r="B29" s="231"/>
      <c r="C29" s="246"/>
      <c r="D29" s="75" t="s">
        <v>63</v>
      </c>
      <c r="E29" s="40" t="s">
        <v>100</v>
      </c>
      <c r="F29" s="40" t="s">
        <v>116</v>
      </c>
      <c r="G29" s="40">
        <v>430</v>
      </c>
      <c r="H29" s="40">
        <v>300</v>
      </c>
      <c r="I29" s="27">
        <f t="shared" si="2"/>
        <v>-130</v>
      </c>
      <c r="J29" s="124" t="s">
        <v>193</v>
      </c>
    </row>
    <row r="30" spans="1:10" ht="50.25" customHeight="1" x14ac:dyDescent="0.25">
      <c r="A30" s="235">
        <v>7</v>
      </c>
      <c r="B30" s="221" t="s">
        <v>14</v>
      </c>
      <c r="C30" s="221">
        <v>3</v>
      </c>
      <c r="D30" s="59" t="s">
        <v>151</v>
      </c>
      <c r="E30" s="57" t="s">
        <v>158</v>
      </c>
      <c r="F30" s="57" t="s">
        <v>120</v>
      </c>
      <c r="G30" s="57">
        <v>0.37</v>
      </c>
      <c r="H30" s="100">
        <v>0</v>
      </c>
      <c r="I30" s="58">
        <f t="shared" si="2"/>
        <v>-0.37</v>
      </c>
      <c r="J30" s="223" t="s">
        <v>172</v>
      </c>
    </row>
    <row r="31" spans="1:10" ht="49.5" customHeight="1" x14ac:dyDescent="0.25">
      <c r="A31" s="236"/>
      <c r="B31" s="245"/>
      <c r="C31" s="245"/>
      <c r="D31" s="61" t="s">
        <v>152</v>
      </c>
      <c r="E31" s="28" t="s">
        <v>95</v>
      </c>
      <c r="F31" s="28" t="s">
        <v>116</v>
      </c>
      <c r="G31" s="28">
        <v>16.5</v>
      </c>
      <c r="H31" s="101">
        <v>0</v>
      </c>
      <c r="I31" s="27">
        <f t="shared" si="2"/>
        <v>-16.5</v>
      </c>
      <c r="J31" s="224"/>
    </row>
    <row r="32" spans="1:10" ht="58.5" customHeight="1" x14ac:dyDescent="0.25">
      <c r="A32" s="244"/>
      <c r="B32" s="246"/>
      <c r="C32" s="246"/>
      <c r="D32" s="60" t="s">
        <v>82</v>
      </c>
      <c r="E32" s="38" t="s">
        <v>153</v>
      </c>
      <c r="F32" s="38" t="s">
        <v>116</v>
      </c>
      <c r="G32" s="38">
        <v>1.1000000000000001</v>
      </c>
      <c r="H32" s="102">
        <v>0</v>
      </c>
      <c r="I32" s="30">
        <f t="shared" si="2"/>
        <v>-1.1000000000000001</v>
      </c>
      <c r="J32" s="238"/>
    </row>
    <row r="33" spans="1:10" ht="86.25" customHeight="1" x14ac:dyDescent="0.25">
      <c r="A33" s="219">
        <v>8</v>
      </c>
      <c r="B33" s="225" t="s">
        <v>35</v>
      </c>
      <c r="C33" s="225">
        <v>10</v>
      </c>
      <c r="D33" s="61" t="s">
        <v>127</v>
      </c>
      <c r="E33" s="28" t="s">
        <v>99</v>
      </c>
      <c r="F33" s="28" t="s">
        <v>116</v>
      </c>
      <c r="G33" s="28">
        <v>2</v>
      </c>
      <c r="H33" s="27">
        <v>2</v>
      </c>
      <c r="I33" s="27">
        <f t="shared" si="2"/>
        <v>0</v>
      </c>
      <c r="J33" s="66" t="s">
        <v>168</v>
      </c>
    </row>
    <row r="34" spans="1:10" ht="89.25" customHeight="1" x14ac:dyDescent="0.25">
      <c r="A34" s="219"/>
      <c r="B34" s="225"/>
      <c r="C34" s="225"/>
      <c r="D34" s="61" t="s">
        <v>128</v>
      </c>
      <c r="E34" s="28" t="s">
        <v>99</v>
      </c>
      <c r="F34" s="28" t="s">
        <v>116</v>
      </c>
      <c r="G34" s="28">
        <v>6</v>
      </c>
      <c r="H34" s="27">
        <v>2</v>
      </c>
      <c r="I34" s="27">
        <f t="shared" si="2"/>
        <v>-4</v>
      </c>
      <c r="J34" s="66" t="s">
        <v>170</v>
      </c>
    </row>
    <row r="35" spans="1:10" ht="76.5" customHeight="1" x14ac:dyDescent="0.25">
      <c r="A35" s="219"/>
      <c r="B35" s="231"/>
      <c r="C35" s="231"/>
      <c r="D35" s="61" t="s">
        <v>133</v>
      </c>
      <c r="E35" s="28" t="s">
        <v>88</v>
      </c>
      <c r="F35" s="28" t="s">
        <v>116</v>
      </c>
      <c r="G35" s="28">
        <v>2.8</v>
      </c>
      <c r="H35" s="101">
        <v>0</v>
      </c>
      <c r="I35" s="27">
        <f t="shared" ref="I35:I64" si="3">H35-G35</f>
        <v>-2.8</v>
      </c>
      <c r="J35" s="223" t="s">
        <v>172</v>
      </c>
    </row>
    <row r="36" spans="1:10" ht="41.25" customHeight="1" x14ac:dyDescent="0.25">
      <c r="A36" s="219"/>
      <c r="B36" s="231"/>
      <c r="C36" s="231"/>
      <c r="D36" s="61" t="s">
        <v>134</v>
      </c>
      <c r="E36" s="28" t="s">
        <v>88</v>
      </c>
      <c r="F36" s="28" t="s">
        <v>116</v>
      </c>
      <c r="G36" s="28">
        <v>100</v>
      </c>
      <c r="H36" s="101">
        <v>0</v>
      </c>
      <c r="I36" s="27">
        <f t="shared" si="3"/>
        <v>-100</v>
      </c>
      <c r="J36" s="224"/>
    </row>
    <row r="37" spans="1:10" ht="74.25" customHeight="1" x14ac:dyDescent="0.25">
      <c r="A37" s="219"/>
      <c r="B37" s="231"/>
      <c r="C37" s="231"/>
      <c r="D37" s="61" t="s">
        <v>135</v>
      </c>
      <c r="E37" s="28" t="s">
        <v>98</v>
      </c>
      <c r="F37" s="28" t="s">
        <v>116</v>
      </c>
      <c r="G37" s="28">
        <v>0.17</v>
      </c>
      <c r="H37" s="101">
        <v>0</v>
      </c>
      <c r="I37" s="27">
        <f t="shared" si="3"/>
        <v>-0.17</v>
      </c>
      <c r="J37" s="224"/>
    </row>
    <row r="38" spans="1:10" ht="51" customHeight="1" x14ac:dyDescent="0.25">
      <c r="A38" s="219"/>
      <c r="B38" s="231"/>
      <c r="C38" s="231"/>
      <c r="D38" s="61" t="s">
        <v>136</v>
      </c>
      <c r="E38" s="28" t="s">
        <v>98</v>
      </c>
      <c r="F38" s="28" t="s">
        <v>116</v>
      </c>
      <c r="G38" s="28">
        <v>0.22</v>
      </c>
      <c r="H38" s="101">
        <v>0</v>
      </c>
      <c r="I38" s="27">
        <f t="shared" si="3"/>
        <v>-0.22</v>
      </c>
      <c r="J38" s="224"/>
    </row>
    <row r="39" spans="1:10" ht="48.75" customHeight="1" x14ac:dyDescent="0.25">
      <c r="A39" s="219"/>
      <c r="B39" s="231"/>
      <c r="C39" s="231"/>
      <c r="D39" s="61" t="s">
        <v>137</v>
      </c>
      <c r="E39" s="28" t="s">
        <v>97</v>
      </c>
      <c r="F39" s="28" t="s">
        <v>116</v>
      </c>
      <c r="G39" s="28">
        <v>14.2</v>
      </c>
      <c r="H39" s="101">
        <v>0</v>
      </c>
      <c r="I39" s="27">
        <f t="shared" si="3"/>
        <v>-14.2</v>
      </c>
      <c r="J39" s="224"/>
    </row>
    <row r="40" spans="1:10" ht="62.25" customHeight="1" x14ac:dyDescent="0.25">
      <c r="A40" s="219"/>
      <c r="B40" s="231"/>
      <c r="C40" s="231"/>
      <c r="D40" s="61" t="s">
        <v>138</v>
      </c>
      <c r="E40" s="28" t="s">
        <v>97</v>
      </c>
      <c r="F40" s="28" t="s">
        <v>116</v>
      </c>
      <c r="G40" s="28">
        <v>6.18</v>
      </c>
      <c r="H40" s="101">
        <v>0</v>
      </c>
      <c r="I40" s="27">
        <f t="shared" si="3"/>
        <v>-6.18</v>
      </c>
      <c r="J40" s="224"/>
    </row>
    <row r="41" spans="1:10" ht="42.75" customHeight="1" x14ac:dyDescent="0.25">
      <c r="A41" s="219"/>
      <c r="B41" s="231"/>
      <c r="C41" s="231"/>
      <c r="D41" s="61" t="s">
        <v>139</v>
      </c>
      <c r="E41" s="28" t="s">
        <v>88</v>
      </c>
      <c r="F41" s="28" t="s">
        <v>116</v>
      </c>
      <c r="G41" s="28">
        <v>100</v>
      </c>
      <c r="H41" s="101">
        <v>0</v>
      </c>
      <c r="I41" s="27">
        <f t="shared" si="3"/>
        <v>-100</v>
      </c>
      <c r="J41" s="224"/>
    </row>
    <row r="42" spans="1:10" ht="63" customHeight="1" x14ac:dyDescent="0.25">
      <c r="A42" s="219"/>
      <c r="B42" s="231"/>
      <c r="C42" s="231"/>
      <c r="D42" s="61" t="s">
        <v>53</v>
      </c>
      <c r="E42" s="28" t="s">
        <v>88</v>
      </c>
      <c r="F42" s="28" t="s">
        <v>116</v>
      </c>
      <c r="G42" s="28">
        <v>94.1</v>
      </c>
      <c r="H42" s="101">
        <v>0</v>
      </c>
      <c r="I42" s="27">
        <f t="shared" si="3"/>
        <v>-94.1</v>
      </c>
      <c r="J42" s="238"/>
    </row>
    <row r="43" spans="1:10" ht="62.25" customHeight="1" x14ac:dyDescent="0.25">
      <c r="A43" s="224">
        <v>9</v>
      </c>
      <c r="B43" s="243" t="s">
        <v>36</v>
      </c>
      <c r="C43" s="221">
        <v>5</v>
      </c>
      <c r="D43" s="34" t="s">
        <v>68</v>
      </c>
      <c r="E43" s="32" t="s">
        <v>106</v>
      </c>
      <c r="F43" s="32" t="s">
        <v>116</v>
      </c>
      <c r="G43" s="47">
        <v>0</v>
      </c>
      <c r="H43" s="130">
        <v>0</v>
      </c>
      <c r="I43" s="131">
        <f t="shared" si="3"/>
        <v>0</v>
      </c>
      <c r="J43" s="132" t="s">
        <v>172</v>
      </c>
    </row>
    <row r="44" spans="1:10" ht="71.25" customHeight="1" x14ac:dyDescent="0.25">
      <c r="A44" s="224"/>
      <c r="B44" s="231"/>
      <c r="C44" s="237"/>
      <c r="D44" s="34" t="s">
        <v>69</v>
      </c>
      <c r="E44" s="32" t="s">
        <v>106</v>
      </c>
      <c r="F44" s="32" t="s">
        <v>116</v>
      </c>
      <c r="G44" s="47">
        <v>97</v>
      </c>
      <c r="H44" s="130">
        <v>0</v>
      </c>
      <c r="I44" s="131">
        <f t="shared" si="3"/>
        <v>-97</v>
      </c>
      <c r="J44" s="132" t="s">
        <v>172</v>
      </c>
    </row>
    <row r="45" spans="1:10" ht="111.75" customHeight="1" x14ac:dyDescent="0.25">
      <c r="A45" s="224"/>
      <c r="B45" s="231"/>
      <c r="C45" s="237"/>
      <c r="D45" s="34" t="s">
        <v>70</v>
      </c>
      <c r="E45" s="32" t="s">
        <v>106</v>
      </c>
      <c r="F45" s="32" t="s">
        <v>116</v>
      </c>
      <c r="G45" s="47">
        <v>0</v>
      </c>
      <c r="H45" s="130">
        <v>1</v>
      </c>
      <c r="I45" s="131">
        <f t="shared" si="3"/>
        <v>1</v>
      </c>
      <c r="J45" s="132" t="s">
        <v>204</v>
      </c>
    </row>
    <row r="46" spans="1:10" ht="54" customHeight="1" x14ac:dyDescent="0.25">
      <c r="A46" s="224"/>
      <c r="B46" s="231"/>
      <c r="C46" s="237"/>
      <c r="D46" s="65" t="s">
        <v>71</v>
      </c>
      <c r="E46" s="32" t="s">
        <v>106</v>
      </c>
      <c r="F46" s="41" t="s">
        <v>116</v>
      </c>
      <c r="G46" s="48">
        <v>1455</v>
      </c>
      <c r="H46" s="133">
        <v>0</v>
      </c>
      <c r="I46" s="131">
        <f t="shared" si="3"/>
        <v>-1455</v>
      </c>
      <c r="J46" s="132" t="s">
        <v>172</v>
      </c>
    </row>
    <row r="47" spans="1:10" ht="59.25" customHeight="1" x14ac:dyDescent="0.25">
      <c r="A47" s="224"/>
      <c r="B47" s="231"/>
      <c r="C47" s="243"/>
      <c r="D47" s="34" t="s">
        <v>72</v>
      </c>
      <c r="E47" s="32" t="s">
        <v>106</v>
      </c>
      <c r="F47" s="32" t="s">
        <v>116</v>
      </c>
      <c r="G47" s="49">
        <v>89</v>
      </c>
      <c r="H47" s="133">
        <v>0</v>
      </c>
      <c r="I47" s="131">
        <f t="shared" si="3"/>
        <v>-89</v>
      </c>
      <c r="J47" s="132" t="s">
        <v>172</v>
      </c>
    </row>
    <row r="48" spans="1:10" ht="69.75" customHeight="1" x14ac:dyDescent="0.25">
      <c r="A48" s="226">
        <v>10</v>
      </c>
      <c r="B48" s="237" t="s">
        <v>18</v>
      </c>
      <c r="C48" s="237">
        <v>6</v>
      </c>
      <c r="D48" s="34" t="s">
        <v>107</v>
      </c>
      <c r="E48" s="32" t="s">
        <v>88</v>
      </c>
      <c r="F48" s="32" t="s">
        <v>116</v>
      </c>
      <c r="G48" s="47">
        <v>50</v>
      </c>
      <c r="H48" s="32">
        <v>30</v>
      </c>
      <c r="I48" s="27">
        <f t="shared" si="3"/>
        <v>-20</v>
      </c>
      <c r="J48" s="124" t="s">
        <v>194</v>
      </c>
    </row>
    <row r="49" spans="1:10" ht="65.25" customHeight="1" x14ac:dyDescent="0.25">
      <c r="A49" s="226"/>
      <c r="B49" s="237"/>
      <c r="C49" s="237"/>
      <c r="D49" s="34" t="s">
        <v>73</v>
      </c>
      <c r="E49" s="32" t="s">
        <v>88</v>
      </c>
      <c r="F49" s="32" t="s">
        <v>116</v>
      </c>
      <c r="G49" s="47">
        <v>100</v>
      </c>
      <c r="H49" s="32">
        <v>100</v>
      </c>
      <c r="I49" s="27">
        <f t="shared" si="3"/>
        <v>0</v>
      </c>
      <c r="J49" s="124" t="s">
        <v>168</v>
      </c>
    </row>
    <row r="50" spans="1:10" ht="65.25" customHeight="1" x14ac:dyDescent="0.25">
      <c r="A50" s="226"/>
      <c r="B50" s="237"/>
      <c r="C50" s="237"/>
      <c r="D50" s="34" t="s">
        <v>74</v>
      </c>
      <c r="E50" s="32" t="s">
        <v>88</v>
      </c>
      <c r="F50" s="32" t="s">
        <v>116</v>
      </c>
      <c r="G50" s="47">
        <v>100</v>
      </c>
      <c r="H50" s="32">
        <v>50</v>
      </c>
      <c r="I50" s="27">
        <f>H50-G50</f>
        <v>-50</v>
      </c>
      <c r="J50" s="123" t="s">
        <v>195</v>
      </c>
    </row>
    <row r="51" spans="1:10" ht="65.25" customHeight="1" x14ac:dyDescent="0.25">
      <c r="A51" s="226"/>
      <c r="B51" s="237"/>
      <c r="C51" s="237"/>
      <c r="D51" s="34" t="s">
        <v>154</v>
      </c>
      <c r="E51" s="32" t="s">
        <v>106</v>
      </c>
      <c r="F51" s="32" t="s">
        <v>156</v>
      </c>
      <c r="G51" s="47">
        <v>0</v>
      </c>
      <c r="H51" s="101">
        <v>0</v>
      </c>
      <c r="I51" s="27">
        <f>H51-G51</f>
        <v>0</v>
      </c>
      <c r="J51" s="263" t="s">
        <v>172</v>
      </c>
    </row>
    <row r="52" spans="1:10" ht="65.25" customHeight="1" x14ac:dyDescent="0.25">
      <c r="A52" s="226"/>
      <c r="B52" s="237"/>
      <c r="C52" s="237"/>
      <c r="D52" s="34" t="s">
        <v>155</v>
      </c>
      <c r="E52" s="32" t="s">
        <v>88</v>
      </c>
      <c r="F52" s="32" t="s">
        <v>156</v>
      </c>
      <c r="G52" s="47">
        <v>0</v>
      </c>
      <c r="H52" s="101">
        <v>0</v>
      </c>
      <c r="I52" s="27">
        <f>H52-G52</f>
        <v>0</v>
      </c>
      <c r="J52" s="267"/>
    </row>
    <row r="53" spans="1:10" ht="65.25" customHeight="1" x14ac:dyDescent="0.25">
      <c r="A53" s="226"/>
      <c r="B53" s="243"/>
      <c r="C53" s="243"/>
      <c r="D53" s="34" t="s">
        <v>192</v>
      </c>
      <c r="E53" s="32" t="s">
        <v>88</v>
      </c>
      <c r="F53" s="32" t="s">
        <v>156</v>
      </c>
      <c r="G53" s="47">
        <v>100</v>
      </c>
      <c r="H53" s="101">
        <v>0</v>
      </c>
      <c r="I53" s="27">
        <f>H53-G53</f>
        <v>-100</v>
      </c>
      <c r="J53" s="268"/>
    </row>
    <row r="54" spans="1:10" ht="78" customHeight="1" x14ac:dyDescent="0.25">
      <c r="A54" s="235">
        <v>11</v>
      </c>
      <c r="B54" s="221" t="s">
        <v>19</v>
      </c>
      <c r="C54" s="221">
        <v>11</v>
      </c>
      <c r="D54" s="61" t="s">
        <v>48</v>
      </c>
      <c r="E54" s="28" t="s">
        <v>100</v>
      </c>
      <c r="F54" s="28" t="s">
        <v>116</v>
      </c>
      <c r="G54" s="28">
        <v>4050</v>
      </c>
      <c r="H54" s="101">
        <v>0</v>
      </c>
      <c r="I54" s="27">
        <f t="shared" si="3"/>
        <v>-4050</v>
      </c>
      <c r="J54" s="223" t="s">
        <v>172</v>
      </c>
    </row>
    <row r="55" spans="1:10" ht="60.75" customHeight="1" x14ac:dyDescent="0.25">
      <c r="A55" s="236"/>
      <c r="B55" s="237"/>
      <c r="C55" s="237"/>
      <c r="D55" s="61" t="s">
        <v>49</v>
      </c>
      <c r="E55" s="32" t="s">
        <v>88</v>
      </c>
      <c r="F55" s="28" t="s">
        <v>116</v>
      </c>
      <c r="G55" s="28">
        <v>100</v>
      </c>
      <c r="H55" s="101">
        <v>0</v>
      </c>
      <c r="I55" s="27">
        <f t="shared" si="3"/>
        <v>-100</v>
      </c>
      <c r="J55" s="224"/>
    </row>
    <row r="56" spans="1:10" ht="75.75" customHeight="1" x14ac:dyDescent="0.25">
      <c r="A56" s="236"/>
      <c r="B56" s="237"/>
      <c r="C56" s="237"/>
      <c r="D56" s="61" t="s">
        <v>50</v>
      </c>
      <c r="E56" s="28" t="s">
        <v>106</v>
      </c>
      <c r="F56" s="28" t="s">
        <v>116</v>
      </c>
      <c r="G56" s="28">
        <v>199</v>
      </c>
      <c r="H56" s="101">
        <v>0</v>
      </c>
      <c r="I56" s="27">
        <f t="shared" si="3"/>
        <v>-199</v>
      </c>
      <c r="J56" s="224"/>
    </row>
    <row r="57" spans="1:10" ht="68.25" customHeight="1" x14ac:dyDescent="0.25">
      <c r="A57" s="236"/>
      <c r="B57" s="237"/>
      <c r="C57" s="237"/>
      <c r="D57" s="61" t="s">
        <v>51</v>
      </c>
      <c r="E57" s="32" t="s">
        <v>88</v>
      </c>
      <c r="F57" s="28" t="s">
        <v>116</v>
      </c>
      <c r="G57" s="28">
        <v>73</v>
      </c>
      <c r="H57" s="101">
        <v>0</v>
      </c>
      <c r="I57" s="27">
        <f t="shared" si="3"/>
        <v>-73</v>
      </c>
      <c r="J57" s="238"/>
    </row>
    <row r="58" spans="1:10" ht="64.5" customHeight="1" x14ac:dyDescent="0.25">
      <c r="A58" s="236"/>
      <c r="B58" s="237"/>
      <c r="C58" s="237"/>
      <c r="D58" s="61" t="s">
        <v>52</v>
      </c>
      <c r="E58" s="32" t="s">
        <v>88</v>
      </c>
      <c r="F58" s="28" t="s">
        <v>116</v>
      </c>
      <c r="G58" s="46">
        <v>15.7</v>
      </c>
      <c r="H58" s="27">
        <v>8</v>
      </c>
      <c r="I58" s="27">
        <f t="shared" si="3"/>
        <v>-7.6999999999999993</v>
      </c>
      <c r="J58" s="21" t="s">
        <v>183</v>
      </c>
    </row>
    <row r="59" spans="1:10" ht="73.5" customHeight="1" x14ac:dyDescent="0.25">
      <c r="A59" s="236"/>
      <c r="B59" s="237"/>
      <c r="C59" s="237"/>
      <c r="D59" s="55" t="s">
        <v>86</v>
      </c>
      <c r="E59" s="27" t="s">
        <v>106</v>
      </c>
      <c r="F59" s="27" t="s">
        <v>117</v>
      </c>
      <c r="G59" s="27">
        <v>0</v>
      </c>
      <c r="H59" s="101">
        <v>0</v>
      </c>
      <c r="I59" s="27">
        <f>H59-G59</f>
        <v>0</v>
      </c>
      <c r="J59" s="223" t="s">
        <v>172</v>
      </c>
    </row>
    <row r="60" spans="1:10" ht="53.25" customHeight="1" x14ac:dyDescent="0.25">
      <c r="A60" s="236"/>
      <c r="B60" s="237"/>
      <c r="C60" s="237"/>
      <c r="D60" s="55" t="s">
        <v>102</v>
      </c>
      <c r="E60" s="32" t="s">
        <v>88</v>
      </c>
      <c r="F60" s="27" t="s">
        <v>118</v>
      </c>
      <c r="G60" s="27">
        <v>41.62</v>
      </c>
      <c r="H60" s="101">
        <v>0</v>
      </c>
      <c r="I60" s="27">
        <f t="shared" si="3"/>
        <v>-41.62</v>
      </c>
      <c r="J60" s="224"/>
    </row>
    <row r="61" spans="1:10" ht="45.75" customHeight="1" x14ac:dyDescent="0.25">
      <c r="A61" s="236"/>
      <c r="B61" s="237"/>
      <c r="C61" s="237"/>
      <c r="D61" s="55" t="s">
        <v>103</v>
      </c>
      <c r="E61" s="32" t="s">
        <v>88</v>
      </c>
      <c r="F61" s="27" t="s">
        <v>118</v>
      </c>
      <c r="G61" s="27">
        <v>14.15</v>
      </c>
      <c r="H61" s="101">
        <v>0</v>
      </c>
      <c r="I61" s="27">
        <f t="shared" si="3"/>
        <v>-14.15</v>
      </c>
      <c r="J61" s="224"/>
    </row>
    <row r="62" spans="1:10" ht="75" customHeight="1" x14ac:dyDescent="0.25">
      <c r="A62" s="236"/>
      <c r="B62" s="237"/>
      <c r="C62" s="237"/>
      <c r="D62" s="55" t="s">
        <v>104</v>
      </c>
      <c r="E62" s="32" t="s">
        <v>88</v>
      </c>
      <c r="F62" s="27" t="s">
        <v>118</v>
      </c>
      <c r="G62" s="27">
        <v>70.959999999999994</v>
      </c>
      <c r="H62" s="101">
        <v>0</v>
      </c>
      <c r="I62" s="27">
        <f t="shared" si="3"/>
        <v>-70.959999999999994</v>
      </c>
      <c r="J62" s="224"/>
    </row>
    <row r="63" spans="1:10" ht="119.25" customHeight="1" x14ac:dyDescent="0.25">
      <c r="A63" s="236"/>
      <c r="B63" s="237"/>
      <c r="C63" s="237"/>
      <c r="D63" s="55" t="s">
        <v>105</v>
      </c>
      <c r="E63" s="32" t="s">
        <v>88</v>
      </c>
      <c r="F63" s="27" t="s">
        <v>118</v>
      </c>
      <c r="G63" s="27">
        <v>15.27</v>
      </c>
      <c r="H63" s="101">
        <v>0</v>
      </c>
      <c r="I63" s="27">
        <f t="shared" si="3"/>
        <v>-15.27</v>
      </c>
      <c r="J63" s="224"/>
    </row>
    <row r="64" spans="1:10" ht="66.75" customHeight="1" x14ac:dyDescent="0.25">
      <c r="A64" s="244"/>
      <c r="B64" s="243"/>
      <c r="C64" s="243"/>
      <c r="D64" s="55" t="s">
        <v>126</v>
      </c>
      <c r="E64" s="32" t="s">
        <v>88</v>
      </c>
      <c r="F64" s="27" t="s">
        <v>118</v>
      </c>
      <c r="G64" s="27">
        <v>39.299999999999997</v>
      </c>
      <c r="H64" s="101">
        <v>0</v>
      </c>
      <c r="I64" s="27">
        <f t="shared" si="3"/>
        <v>-39.299999999999997</v>
      </c>
      <c r="J64" s="238"/>
    </row>
    <row r="65" spans="1:10" ht="98.25" customHeight="1" x14ac:dyDescent="0.25">
      <c r="A65" s="223">
        <v>12</v>
      </c>
      <c r="B65" s="239" t="s">
        <v>37</v>
      </c>
      <c r="C65" s="241">
        <v>2</v>
      </c>
      <c r="D65" s="50" t="s">
        <v>167</v>
      </c>
      <c r="E65" s="51" t="s">
        <v>88</v>
      </c>
      <c r="F65" s="51" t="s">
        <v>121</v>
      </c>
      <c r="G65" s="52">
        <v>204.11</v>
      </c>
      <c r="H65" s="27">
        <v>80.099999999999994</v>
      </c>
      <c r="I65" s="27">
        <f>H65-G65</f>
        <v>-124.01000000000002</v>
      </c>
      <c r="J65" s="79" t="s">
        <v>205</v>
      </c>
    </row>
    <row r="66" spans="1:10" ht="57.75" customHeight="1" x14ac:dyDescent="0.25">
      <c r="A66" s="224"/>
      <c r="B66" s="240"/>
      <c r="C66" s="242"/>
      <c r="D66" s="50" t="s">
        <v>140</v>
      </c>
      <c r="E66" s="51" t="s">
        <v>96</v>
      </c>
      <c r="F66" s="51" t="s">
        <v>116</v>
      </c>
      <c r="G66" s="52">
        <v>5.8</v>
      </c>
      <c r="H66" s="101">
        <v>0</v>
      </c>
      <c r="I66" s="27">
        <f t="shared" ref="I66:I68" si="4">H66-G66</f>
        <v>-5.8</v>
      </c>
      <c r="J66" s="79" t="s">
        <v>171</v>
      </c>
    </row>
    <row r="67" spans="1:10" ht="102" customHeight="1" x14ac:dyDescent="0.25">
      <c r="A67" s="235">
        <v>13</v>
      </c>
      <c r="B67" s="221" t="s">
        <v>21</v>
      </c>
      <c r="C67" s="221">
        <v>2</v>
      </c>
      <c r="D67" s="55" t="s">
        <v>141</v>
      </c>
      <c r="E67" s="27" t="s">
        <v>88</v>
      </c>
      <c r="F67" s="27" t="s">
        <v>116</v>
      </c>
      <c r="G67" s="27">
        <v>66.680000000000007</v>
      </c>
      <c r="H67" s="101">
        <v>0</v>
      </c>
      <c r="I67" s="27">
        <f>H67-G67</f>
        <v>-66.680000000000007</v>
      </c>
      <c r="J67" s="223" t="s">
        <v>172</v>
      </c>
    </row>
    <row r="68" spans="1:10" ht="108.75" customHeight="1" x14ac:dyDescent="0.25">
      <c r="A68" s="236"/>
      <c r="B68" s="237"/>
      <c r="C68" s="237"/>
      <c r="D68" s="55" t="s">
        <v>142</v>
      </c>
      <c r="E68" s="27" t="s">
        <v>108</v>
      </c>
      <c r="F68" s="27" t="s">
        <v>116</v>
      </c>
      <c r="G68" s="27">
        <v>3.61</v>
      </c>
      <c r="H68" s="101">
        <v>0</v>
      </c>
      <c r="I68" s="27">
        <f t="shared" si="4"/>
        <v>-3.61</v>
      </c>
      <c r="J68" s="238"/>
    </row>
    <row r="69" spans="1:10" ht="72" customHeight="1" x14ac:dyDescent="0.25">
      <c r="A69" s="223">
        <v>14</v>
      </c>
      <c r="B69" s="225" t="s">
        <v>23</v>
      </c>
      <c r="C69" s="235">
        <v>2</v>
      </c>
      <c r="D69" s="59" t="s">
        <v>110</v>
      </c>
      <c r="E69" s="57" t="s">
        <v>88</v>
      </c>
      <c r="F69" s="57" t="s">
        <v>116</v>
      </c>
      <c r="G69" s="62" t="s">
        <v>166</v>
      </c>
      <c r="H69" s="125">
        <v>99.1</v>
      </c>
      <c r="I69" s="58">
        <v>0.1</v>
      </c>
      <c r="J69" s="263" t="s">
        <v>173</v>
      </c>
    </row>
    <row r="70" spans="1:10" ht="172.5" customHeight="1" x14ac:dyDescent="0.25">
      <c r="A70" s="224"/>
      <c r="B70" s="226"/>
      <c r="C70" s="236"/>
      <c r="D70" s="59" t="s">
        <v>101</v>
      </c>
      <c r="E70" s="57" t="s">
        <v>88</v>
      </c>
      <c r="F70" s="57" t="s">
        <v>116</v>
      </c>
      <c r="G70" s="57">
        <v>93.1</v>
      </c>
      <c r="H70" s="125">
        <v>94</v>
      </c>
      <c r="I70" s="58">
        <f>H70-G70</f>
        <v>0.90000000000000568</v>
      </c>
      <c r="J70" s="264"/>
    </row>
    <row r="71" spans="1:10" ht="109.5" customHeight="1" x14ac:dyDescent="0.25">
      <c r="A71" s="223">
        <v>15</v>
      </c>
      <c r="B71" s="225" t="s">
        <v>25</v>
      </c>
      <c r="C71" s="221">
        <v>2</v>
      </c>
      <c r="D71" s="59" t="s">
        <v>111</v>
      </c>
      <c r="E71" s="57" t="s">
        <v>88</v>
      </c>
      <c r="F71" s="57" t="s">
        <v>116</v>
      </c>
      <c r="G71" s="57">
        <v>100</v>
      </c>
      <c r="H71" s="58">
        <v>100</v>
      </c>
      <c r="I71" s="58">
        <f>H71-G71</f>
        <v>0</v>
      </c>
      <c r="J71" s="269" t="s">
        <v>173</v>
      </c>
    </row>
    <row r="72" spans="1:10" ht="74.25" customHeight="1" x14ac:dyDescent="0.25">
      <c r="A72" s="224"/>
      <c r="B72" s="226"/>
      <c r="C72" s="237"/>
      <c r="D72" s="59" t="s">
        <v>112</v>
      </c>
      <c r="E72" s="57" t="s">
        <v>113</v>
      </c>
      <c r="F72" s="57" t="s">
        <v>116</v>
      </c>
      <c r="G72" s="57" t="s">
        <v>174</v>
      </c>
      <c r="H72" s="58">
        <v>75.900000000000006</v>
      </c>
      <c r="I72" s="58">
        <v>0</v>
      </c>
      <c r="J72" s="270"/>
    </row>
    <row r="73" spans="1:10" ht="57.75" customHeight="1" x14ac:dyDescent="0.25">
      <c r="A73" s="228">
        <v>16</v>
      </c>
      <c r="B73" s="230" t="s">
        <v>26</v>
      </c>
      <c r="C73" s="232">
        <v>2</v>
      </c>
      <c r="D73" s="53" t="s">
        <v>143</v>
      </c>
      <c r="E73" s="35" t="s">
        <v>100</v>
      </c>
      <c r="F73" s="35" t="s">
        <v>116</v>
      </c>
      <c r="G73" s="54">
        <v>0.08</v>
      </c>
      <c r="H73" s="27">
        <v>0.03</v>
      </c>
      <c r="I73" s="28">
        <f t="shared" ref="I73:I86" si="5">H73-G73</f>
        <v>-0.05</v>
      </c>
      <c r="J73" s="265" t="s">
        <v>201</v>
      </c>
    </row>
    <row r="74" spans="1:10" ht="45.75" customHeight="1" x14ac:dyDescent="0.25">
      <c r="A74" s="229"/>
      <c r="B74" s="231"/>
      <c r="C74" s="234"/>
      <c r="D74" s="53" t="s">
        <v>169</v>
      </c>
      <c r="E74" s="35" t="s">
        <v>88</v>
      </c>
      <c r="F74" s="35" t="s">
        <v>116</v>
      </c>
      <c r="G74" s="35">
        <v>0.05</v>
      </c>
      <c r="H74" s="27">
        <v>0.03</v>
      </c>
      <c r="I74" s="28">
        <f t="shared" si="5"/>
        <v>-2.0000000000000004E-2</v>
      </c>
      <c r="J74" s="266"/>
    </row>
    <row r="75" spans="1:10" ht="75.75" customHeight="1" x14ac:dyDescent="0.25">
      <c r="A75" s="56">
        <v>17</v>
      </c>
      <c r="B75" s="28" t="s">
        <v>27</v>
      </c>
      <c r="C75" s="57">
        <v>1</v>
      </c>
      <c r="D75" s="55" t="s">
        <v>114</v>
      </c>
      <c r="E75" s="27" t="s">
        <v>100</v>
      </c>
      <c r="F75" s="27" t="s">
        <v>116</v>
      </c>
      <c r="G75" s="27">
        <v>50</v>
      </c>
      <c r="H75" s="35">
        <v>27</v>
      </c>
      <c r="I75" s="28">
        <f t="shared" si="5"/>
        <v>-23</v>
      </c>
      <c r="J75" s="103" t="s">
        <v>196</v>
      </c>
    </row>
    <row r="76" spans="1:10" ht="58.5" customHeight="1" x14ac:dyDescent="0.25">
      <c r="A76" s="223">
        <v>18</v>
      </c>
      <c r="B76" s="225" t="s">
        <v>28</v>
      </c>
      <c r="C76" s="221">
        <v>4</v>
      </c>
      <c r="D76" s="55" t="s">
        <v>58</v>
      </c>
      <c r="E76" s="27" t="s">
        <v>88</v>
      </c>
      <c r="F76" s="27" t="s">
        <v>116</v>
      </c>
      <c r="G76" s="33">
        <v>82.5</v>
      </c>
      <c r="H76" s="126">
        <v>0</v>
      </c>
      <c r="I76" s="28">
        <f t="shared" si="5"/>
        <v>-82.5</v>
      </c>
      <c r="J76" s="79" t="s">
        <v>171</v>
      </c>
    </row>
    <row r="77" spans="1:10" ht="73.5" customHeight="1" x14ac:dyDescent="0.25">
      <c r="A77" s="224"/>
      <c r="B77" s="226"/>
      <c r="C77" s="227"/>
      <c r="D77" s="55" t="s">
        <v>144</v>
      </c>
      <c r="E77" s="42" t="s">
        <v>100</v>
      </c>
      <c r="F77" s="42" t="s">
        <v>116</v>
      </c>
      <c r="G77" s="33">
        <v>3250</v>
      </c>
      <c r="H77" s="80">
        <v>4113</v>
      </c>
      <c r="I77" s="28">
        <f t="shared" si="5"/>
        <v>863</v>
      </c>
      <c r="J77" s="223" t="s">
        <v>175</v>
      </c>
    </row>
    <row r="78" spans="1:10" ht="73.5" customHeight="1" x14ac:dyDescent="0.25">
      <c r="A78" s="224"/>
      <c r="B78" s="226"/>
      <c r="C78" s="227"/>
      <c r="D78" s="55" t="s">
        <v>59</v>
      </c>
      <c r="E78" s="43" t="s">
        <v>100</v>
      </c>
      <c r="F78" s="43" t="s">
        <v>116</v>
      </c>
      <c r="G78" s="33">
        <v>7050</v>
      </c>
      <c r="H78" s="33">
        <v>9265</v>
      </c>
      <c r="I78" s="28">
        <f t="shared" si="5"/>
        <v>2215</v>
      </c>
      <c r="J78" s="224"/>
    </row>
    <row r="79" spans="1:10" ht="83.25" customHeight="1" x14ac:dyDescent="0.25">
      <c r="A79" s="224"/>
      <c r="B79" s="226"/>
      <c r="C79" s="227"/>
      <c r="D79" s="55" t="s">
        <v>83</v>
      </c>
      <c r="E79" s="43" t="s">
        <v>100</v>
      </c>
      <c r="F79" s="43" t="s">
        <v>116</v>
      </c>
      <c r="G79" s="27">
        <v>1025</v>
      </c>
      <c r="H79" s="27">
        <v>843</v>
      </c>
      <c r="I79" s="28">
        <f t="shared" si="5"/>
        <v>-182</v>
      </c>
      <c r="J79" s="238"/>
    </row>
    <row r="80" spans="1:10" ht="113.25" customHeight="1" x14ac:dyDescent="0.25">
      <c r="A80" s="228">
        <v>19</v>
      </c>
      <c r="B80" s="230" t="s">
        <v>30</v>
      </c>
      <c r="C80" s="232">
        <v>3</v>
      </c>
      <c r="D80" s="53" t="s">
        <v>65</v>
      </c>
      <c r="E80" s="35" t="s">
        <v>88</v>
      </c>
      <c r="F80" s="35" t="s">
        <v>116</v>
      </c>
      <c r="G80" s="35">
        <v>100</v>
      </c>
      <c r="H80" s="27">
        <v>52</v>
      </c>
      <c r="I80" s="28">
        <f t="shared" si="5"/>
        <v>-48</v>
      </c>
      <c r="J80" s="228" t="s">
        <v>175</v>
      </c>
    </row>
    <row r="81" spans="1:10" ht="79.5" customHeight="1" x14ac:dyDescent="0.25">
      <c r="A81" s="229"/>
      <c r="B81" s="231"/>
      <c r="C81" s="233"/>
      <c r="D81" s="53" t="s">
        <v>66</v>
      </c>
      <c r="E81" s="35" t="s">
        <v>88</v>
      </c>
      <c r="F81" s="35" t="s">
        <v>116</v>
      </c>
      <c r="G81" s="35">
        <v>100</v>
      </c>
      <c r="H81" s="27">
        <v>51</v>
      </c>
      <c r="I81" s="28">
        <f t="shared" si="5"/>
        <v>-49</v>
      </c>
      <c r="J81" s="249"/>
    </row>
    <row r="82" spans="1:10" ht="72.75" customHeight="1" x14ac:dyDescent="0.25">
      <c r="A82" s="229"/>
      <c r="B82" s="231"/>
      <c r="C82" s="234"/>
      <c r="D82" s="53" t="s">
        <v>67</v>
      </c>
      <c r="E82" s="35" t="s">
        <v>88</v>
      </c>
      <c r="F82" s="35" t="s">
        <v>116</v>
      </c>
      <c r="G82" s="35">
        <v>100</v>
      </c>
      <c r="H82" s="27">
        <v>100</v>
      </c>
      <c r="I82" s="28">
        <f t="shared" si="5"/>
        <v>0</v>
      </c>
      <c r="J82" s="53" t="s">
        <v>168</v>
      </c>
    </row>
    <row r="83" spans="1:10" ht="63" customHeight="1" x14ac:dyDescent="0.25">
      <c r="A83" s="223">
        <v>20</v>
      </c>
      <c r="B83" s="220" t="s">
        <v>31</v>
      </c>
      <c r="C83" s="221">
        <v>2</v>
      </c>
      <c r="D83" s="55" t="s">
        <v>54</v>
      </c>
      <c r="E83" s="55" t="s">
        <v>96</v>
      </c>
      <c r="F83" s="27" t="s">
        <v>116</v>
      </c>
      <c r="G83" s="28">
        <v>46.2</v>
      </c>
      <c r="H83" s="28">
        <v>29.3</v>
      </c>
      <c r="I83" s="28">
        <f t="shared" si="5"/>
        <v>-16.900000000000002</v>
      </c>
      <c r="J83" s="59" t="s">
        <v>176</v>
      </c>
    </row>
    <row r="84" spans="1:10" ht="70.5" customHeight="1" x14ac:dyDescent="0.25">
      <c r="A84" s="224"/>
      <c r="B84" s="219"/>
      <c r="C84" s="237"/>
      <c r="D84" s="55" t="s">
        <v>55</v>
      </c>
      <c r="E84" s="55" t="s">
        <v>96</v>
      </c>
      <c r="F84" s="27" t="s">
        <v>116</v>
      </c>
      <c r="G84" s="28">
        <v>24.1</v>
      </c>
      <c r="H84" s="28">
        <v>11.8</v>
      </c>
      <c r="I84" s="28">
        <f t="shared" si="5"/>
        <v>-12.3</v>
      </c>
      <c r="J84" s="104" t="s">
        <v>197</v>
      </c>
    </row>
    <row r="85" spans="1:10" ht="53.25" customHeight="1" x14ac:dyDescent="0.25">
      <c r="A85" s="219">
        <v>21</v>
      </c>
      <c r="B85" s="220" t="s">
        <v>39</v>
      </c>
      <c r="C85" s="221">
        <v>2</v>
      </c>
      <c r="D85" s="61" t="s">
        <v>84</v>
      </c>
      <c r="E85" s="61" t="s">
        <v>109</v>
      </c>
      <c r="F85" s="28" t="s">
        <v>117</v>
      </c>
      <c r="G85" s="28">
        <v>3.1E-2</v>
      </c>
      <c r="H85" s="122">
        <v>5.0000000000000001E-3</v>
      </c>
      <c r="I85" s="28">
        <f t="shared" si="5"/>
        <v>-2.5999999999999999E-2</v>
      </c>
      <c r="J85" s="105" t="s">
        <v>198</v>
      </c>
    </row>
    <row r="86" spans="1:10" ht="65.25" customHeight="1" x14ac:dyDescent="0.25">
      <c r="A86" s="219"/>
      <c r="B86" s="219"/>
      <c r="C86" s="222"/>
      <c r="D86" s="61" t="s">
        <v>85</v>
      </c>
      <c r="E86" s="61" t="s">
        <v>106</v>
      </c>
      <c r="F86" s="28" t="s">
        <v>116</v>
      </c>
      <c r="G86" s="28">
        <v>2</v>
      </c>
      <c r="H86" s="127">
        <v>0</v>
      </c>
      <c r="I86" s="28">
        <f t="shared" si="5"/>
        <v>-2</v>
      </c>
      <c r="J86" s="105" t="s">
        <v>198</v>
      </c>
    </row>
    <row r="87" spans="1:10" x14ac:dyDescent="0.25">
      <c r="C87" s="16"/>
    </row>
  </sheetData>
  <mergeCells count="84">
    <mergeCell ref="J77:J79"/>
    <mergeCell ref="J80:J81"/>
    <mergeCell ref="J35:J42"/>
    <mergeCell ref="J69:J70"/>
    <mergeCell ref="J73:J74"/>
    <mergeCell ref="J51:J53"/>
    <mergeCell ref="J71:J72"/>
    <mergeCell ref="A1:J2"/>
    <mergeCell ref="J3:J5"/>
    <mergeCell ref="G3:I3"/>
    <mergeCell ref="E3:E5"/>
    <mergeCell ref="F3:F5"/>
    <mergeCell ref="D3:D5"/>
    <mergeCell ref="C3:C5"/>
    <mergeCell ref="B3:B5"/>
    <mergeCell ref="A3:A5"/>
    <mergeCell ref="G4:G5"/>
    <mergeCell ref="H4:H5"/>
    <mergeCell ref="I4:I5"/>
    <mergeCell ref="A7:A14"/>
    <mergeCell ref="B7:B14"/>
    <mergeCell ref="C7:C14"/>
    <mergeCell ref="J21:J24"/>
    <mergeCell ref="A15:A18"/>
    <mergeCell ref="B15:B18"/>
    <mergeCell ref="C15:C18"/>
    <mergeCell ref="A19:A20"/>
    <mergeCell ref="B19:B20"/>
    <mergeCell ref="C19:C20"/>
    <mergeCell ref="A21:A25"/>
    <mergeCell ref="B21:B25"/>
    <mergeCell ref="C21:C25"/>
    <mergeCell ref="B26:B27"/>
    <mergeCell ref="A26:A27"/>
    <mergeCell ref="C26:C27"/>
    <mergeCell ref="J30:J32"/>
    <mergeCell ref="B54:B64"/>
    <mergeCell ref="C54:C64"/>
    <mergeCell ref="C48:C53"/>
    <mergeCell ref="A30:A32"/>
    <mergeCell ref="B30:B32"/>
    <mergeCell ref="C30:C32"/>
    <mergeCell ref="A33:A42"/>
    <mergeCell ref="B33:B42"/>
    <mergeCell ref="C33:C42"/>
    <mergeCell ref="A28:A29"/>
    <mergeCell ref="B28:B29"/>
    <mergeCell ref="C28:C29"/>
    <mergeCell ref="A43:A47"/>
    <mergeCell ref="B43:B47"/>
    <mergeCell ref="C43:C47"/>
    <mergeCell ref="A54:A64"/>
    <mergeCell ref="A48:A53"/>
    <mergeCell ref="B48:B53"/>
    <mergeCell ref="A67:A68"/>
    <mergeCell ref="B67:B68"/>
    <mergeCell ref="C67:C68"/>
    <mergeCell ref="J59:J64"/>
    <mergeCell ref="J54:J57"/>
    <mergeCell ref="J67:J68"/>
    <mergeCell ref="A65:A66"/>
    <mergeCell ref="B65:B66"/>
    <mergeCell ref="C65:C66"/>
    <mergeCell ref="A69:A70"/>
    <mergeCell ref="B69:B70"/>
    <mergeCell ref="C69:C70"/>
    <mergeCell ref="A83:A84"/>
    <mergeCell ref="B83:B84"/>
    <mergeCell ref="C83:C84"/>
    <mergeCell ref="A73:A74"/>
    <mergeCell ref="B73:B74"/>
    <mergeCell ref="C73:C74"/>
    <mergeCell ref="A71:A72"/>
    <mergeCell ref="B71:B72"/>
    <mergeCell ref="C71:C72"/>
    <mergeCell ref="A85:A86"/>
    <mergeCell ref="B85:B86"/>
    <mergeCell ref="C85:C86"/>
    <mergeCell ref="A76:A79"/>
    <mergeCell ref="B76:B79"/>
    <mergeCell ref="C76:C79"/>
    <mergeCell ref="A80:A82"/>
    <mergeCell ref="B80:B82"/>
    <mergeCell ref="C80:C82"/>
  </mergeCells>
  <phoneticPr fontId="36" type="noConversion"/>
  <pageMargins left="0.7" right="0.7" top="0.75" bottom="0.75" header="0.3" footer="0.3"/>
  <pageSetup paperSize="9" scale="56" fitToHeight="0" orientation="landscape" r:id="rId1"/>
  <rowBreaks count="8" manualBreakCount="8">
    <brk id="14" max="16383" man="1"/>
    <brk id="25" max="16383" man="1"/>
    <brk id="32" max="16383" man="1"/>
    <brk id="42" max="16383" man="1"/>
    <brk id="53" max="16383" man="1"/>
    <brk id="64" max="16383" man="1"/>
    <brk id="72" max="16383" man="1"/>
    <brk id="8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СВОД (на 30.06.2026)</vt:lpstr>
      <vt:lpstr>Показатели (на 30.06.2026)</vt:lpstr>
      <vt:lpstr>'СВОД (на 30.06.2026)'!Заголовки_для_печати</vt:lpstr>
      <vt:lpstr>'Показатели (на 30.06.2026)'!Область_печати</vt:lpstr>
      <vt:lpstr>'СВОД (на 30.06.2026)'!Область_печати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2026-07-16T11:21:40Z</dcterms:modified>
</cp:coreProperties>
</file>