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/>
  <xr:revisionPtr revIDLastSave="0" documentId="13_ncr:1_{574F5FEB-098A-4A5D-83A8-D6967C39B7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ОД (на 31.03.2026)" sheetId="2" r:id="rId1"/>
    <sheet name="Показатели (на 31.03.2026)" sheetId="3" r:id="rId2"/>
  </sheets>
  <externalReferences>
    <externalReference r:id="rId3"/>
  </externalReferences>
  <definedNames>
    <definedName name="_xlnm._FilterDatabase" localSheetId="0" hidden="1">'СВОД (на 31.03.2026)'!$A$6:$N$138</definedName>
    <definedName name="_xlnm.Print_Titles" localSheetId="0">'СВОД (на 31.03.2026)'!$4:$6</definedName>
    <definedName name="_xlnm.Print_Area" localSheetId="1">'Показатели (на 31.03.2026)'!$A$1:$J$85</definedName>
    <definedName name="_xlnm.Print_Area" localSheetId="0">'СВОД (на 31.03.2026)'!$A$1:$N$138</definedName>
    <definedName name="ЦветЯчеки">'[1]по уч-ям'!$AB$50='[1]по уч-ям'!$AB$50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2" l="1"/>
  <c r="I11" i="2"/>
  <c r="J11" i="2"/>
  <c r="K11" i="2"/>
  <c r="L11" i="2"/>
  <c r="M11" i="2"/>
  <c r="M135" i="2"/>
  <c r="M136" i="2"/>
  <c r="M134" i="2"/>
  <c r="M130" i="2"/>
  <c r="M124" i="2"/>
  <c r="M118" i="2"/>
  <c r="M117" i="2"/>
  <c r="M111" i="2"/>
  <c r="M112" i="2"/>
  <c r="M110" i="2"/>
  <c r="M106" i="2"/>
  <c r="M105" i="2"/>
  <c r="M100" i="2"/>
  <c r="M99" i="2"/>
  <c r="M94" i="2"/>
  <c r="M88" i="2"/>
  <c r="M87" i="2"/>
  <c r="M82" i="2"/>
  <c r="M76" i="2"/>
  <c r="M75" i="2"/>
  <c r="M70" i="2"/>
  <c r="M69" i="2"/>
  <c r="M63" i="2"/>
  <c r="M64" i="2"/>
  <c r="M62" i="2"/>
  <c r="M58" i="2"/>
  <c r="M60" i="2"/>
  <c r="M57" i="2"/>
  <c r="M51" i="2"/>
  <c r="M52" i="2"/>
  <c r="M50" i="2"/>
  <c r="M46" i="2"/>
  <c r="M45" i="2"/>
  <c r="M40" i="2"/>
  <c r="M39" i="2"/>
  <c r="M34" i="2"/>
  <c r="M36" i="2"/>
  <c r="M33" i="2"/>
  <c r="M28" i="2"/>
  <c r="M21" i="2"/>
  <c r="M22" i="2"/>
  <c r="M24" i="2"/>
  <c r="M20" i="2"/>
  <c r="M15" i="2"/>
  <c r="M16" i="2"/>
  <c r="M18" i="2"/>
  <c r="M14" i="2"/>
  <c r="L135" i="2" l="1"/>
  <c r="L136" i="2"/>
  <c r="L134" i="2"/>
  <c r="L130" i="2"/>
  <c r="L124" i="2"/>
  <c r="L118" i="2"/>
  <c r="L117" i="2"/>
  <c r="L111" i="2"/>
  <c r="L112" i="2"/>
  <c r="L110" i="2"/>
  <c r="L106" i="2"/>
  <c r="L100" i="2"/>
  <c r="L88" i="2"/>
  <c r="L82" i="2"/>
  <c r="L76" i="2"/>
  <c r="L75" i="2"/>
  <c r="L70" i="2"/>
  <c r="L69" i="2"/>
  <c r="L64" i="2"/>
  <c r="L63" i="2"/>
  <c r="L58" i="2"/>
  <c r="L62" i="2"/>
  <c r="L60" i="2"/>
  <c r="L57" i="2"/>
  <c r="L51" i="2"/>
  <c r="L52" i="2"/>
  <c r="L50" i="2"/>
  <c r="L46" i="2"/>
  <c r="L45" i="2"/>
  <c r="L40" i="2"/>
  <c r="L39" i="2"/>
  <c r="L34" i="2"/>
  <c r="L36" i="2"/>
  <c r="L33" i="2"/>
  <c r="L28" i="2"/>
  <c r="L21" i="2"/>
  <c r="L22" i="2"/>
  <c r="L24" i="2"/>
  <c r="L20" i="2"/>
  <c r="L15" i="2"/>
  <c r="L16" i="2"/>
  <c r="L18" i="2"/>
  <c r="L14" i="2"/>
  <c r="K135" i="2"/>
  <c r="K136" i="2"/>
  <c r="K134" i="2"/>
  <c r="K130" i="2"/>
  <c r="K118" i="2"/>
  <c r="K111" i="2"/>
  <c r="K112" i="2"/>
  <c r="K110" i="2"/>
  <c r="K106" i="2"/>
  <c r="K100" i="2"/>
  <c r="K88" i="2"/>
  <c r="K87" i="2"/>
  <c r="K76" i="2"/>
  <c r="K70" i="2"/>
  <c r="K63" i="2"/>
  <c r="K64" i="2"/>
  <c r="K58" i="2"/>
  <c r="K60" i="2"/>
  <c r="K51" i="2"/>
  <c r="K52" i="2"/>
  <c r="K46" i="2"/>
  <c r="K40" i="2"/>
  <c r="K34" i="2"/>
  <c r="K36" i="2"/>
  <c r="K33" i="2"/>
  <c r="K21" i="2"/>
  <c r="K22" i="2"/>
  <c r="K24" i="2"/>
  <c r="K20" i="2"/>
  <c r="K15" i="2"/>
  <c r="K16" i="2"/>
  <c r="K18" i="2"/>
  <c r="K14" i="2"/>
  <c r="J24" i="2"/>
  <c r="J21" i="2"/>
  <c r="J22" i="2"/>
  <c r="J20" i="2"/>
  <c r="J134" i="2"/>
  <c r="J135" i="2"/>
  <c r="J136" i="2"/>
  <c r="J130" i="2"/>
  <c r="J124" i="2"/>
  <c r="J118" i="2"/>
  <c r="J117" i="2"/>
  <c r="J111" i="2"/>
  <c r="J112" i="2"/>
  <c r="J110" i="2"/>
  <c r="J106" i="2"/>
  <c r="J105" i="2"/>
  <c r="J100" i="2"/>
  <c r="J99" i="2"/>
  <c r="J94" i="2"/>
  <c r="J88" i="2"/>
  <c r="J87" i="2"/>
  <c r="J76" i="2"/>
  <c r="J75" i="2"/>
  <c r="J70" i="2"/>
  <c r="J69" i="2"/>
  <c r="J63" i="2"/>
  <c r="J64" i="2"/>
  <c r="J62" i="2"/>
  <c r="J60" i="2"/>
  <c r="J58" i="2"/>
  <c r="J57" i="2"/>
  <c r="J51" i="2"/>
  <c r="J52" i="2"/>
  <c r="J50" i="2"/>
  <c r="J46" i="2"/>
  <c r="J45" i="2"/>
  <c r="J40" i="2"/>
  <c r="J39" i="2"/>
  <c r="J36" i="2"/>
  <c r="J34" i="2"/>
  <c r="J33" i="2"/>
  <c r="J15" i="2"/>
  <c r="J16" i="2"/>
  <c r="K124" i="2"/>
  <c r="M121" i="2"/>
  <c r="I52" i="3"/>
  <c r="I51" i="3"/>
  <c r="L105" i="2" l="1"/>
  <c r="K105" i="2"/>
  <c r="M79" i="2" l="1"/>
  <c r="K82" i="2"/>
  <c r="J82" i="2"/>
  <c r="H67" i="2" l="1"/>
  <c r="M67" i="2"/>
  <c r="K69" i="2"/>
  <c r="K62" i="2" l="1"/>
  <c r="J61" i="2" l="1"/>
  <c r="K45" i="2"/>
  <c r="K50" i="2" l="1"/>
  <c r="L87" i="2" l="1"/>
  <c r="K28" i="2"/>
  <c r="J28" i="2"/>
  <c r="K75" i="2"/>
  <c r="I73" i="2"/>
  <c r="K57" i="2"/>
  <c r="K39" i="2"/>
  <c r="L99" i="2"/>
  <c r="K99" i="2"/>
  <c r="L94" i="2"/>
  <c r="K94" i="2"/>
  <c r="K117" i="2" l="1"/>
  <c r="J14" i="2"/>
  <c r="J18" i="2"/>
  <c r="I25" i="3" l="1"/>
  <c r="H8" i="2"/>
  <c r="I8" i="2"/>
  <c r="H9" i="2"/>
  <c r="I9" i="2"/>
  <c r="H10" i="2"/>
  <c r="I10" i="2"/>
  <c r="H12" i="2"/>
  <c r="I12" i="2"/>
  <c r="G9" i="2"/>
  <c r="G10" i="2"/>
  <c r="G11" i="2"/>
  <c r="G12" i="2"/>
  <c r="H133" i="2"/>
  <c r="I133" i="2"/>
  <c r="H127" i="2"/>
  <c r="I127" i="2"/>
  <c r="H121" i="2"/>
  <c r="I121" i="2"/>
  <c r="H115" i="2"/>
  <c r="I115" i="2"/>
  <c r="H109" i="2"/>
  <c r="I109" i="2"/>
  <c r="H103" i="2"/>
  <c r="I103" i="2"/>
  <c r="H97" i="2"/>
  <c r="I97" i="2"/>
  <c r="H91" i="2"/>
  <c r="I91" i="2"/>
  <c r="H85" i="2"/>
  <c r="I85" i="2"/>
  <c r="H79" i="2"/>
  <c r="I79" i="2"/>
  <c r="H73" i="2"/>
  <c r="I67" i="2"/>
  <c r="H61" i="2"/>
  <c r="I61" i="2"/>
  <c r="H55" i="2"/>
  <c r="I55" i="2"/>
  <c r="H49" i="2"/>
  <c r="I49" i="2"/>
  <c r="H43" i="2"/>
  <c r="I43" i="2"/>
  <c r="H37" i="2"/>
  <c r="I37" i="2"/>
  <c r="H31" i="2"/>
  <c r="I31" i="2"/>
  <c r="H25" i="2"/>
  <c r="I25" i="2"/>
  <c r="H19" i="2"/>
  <c r="I19" i="2"/>
  <c r="H13" i="2"/>
  <c r="I13" i="2"/>
  <c r="G103" i="2"/>
  <c r="L25" i="2" l="1"/>
  <c r="M25" i="2"/>
  <c r="L37" i="2"/>
  <c r="M49" i="2"/>
  <c r="L49" i="2"/>
  <c r="M61" i="2"/>
  <c r="L61" i="2"/>
  <c r="K103" i="2"/>
  <c r="L67" i="2"/>
  <c r="L85" i="2"/>
  <c r="M85" i="2"/>
  <c r="L43" i="2"/>
  <c r="M43" i="2"/>
  <c r="M55" i="2"/>
  <c r="M97" i="2"/>
  <c r="L97" i="2"/>
  <c r="M13" i="2"/>
  <c r="L13" i="2"/>
  <c r="M37" i="2"/>
  <c r="M73" i="2"/>
  <c r="L73" i="2"/>
  <c r="M91" i="2"/>
  <c r="L91" i="2"/>
  <c r="M115" i="2"/>
  <c r="L115" i="2"/>
  <c r="J121" i="2"/>
  <c r="K10" i="2"/>
  <c r="K8" i="2"/>
  <c r="K9" i="2"/>
  <c r="J9" i="2"/>
  <c r="K12" i="2"/>
  <c r="J10" i="2"/>
  <c r="J12" i="2"/>
  <c r="I66" i="3"/>
  <c r="I34" i="3"/>
  <c r="I63" i="3"/>
  <c r="I50" i="3"/>
  <c r="I58" i="3"/>
  <c r="I81" i="3"/>
  <c r="I82" i="3"/>
  <c r="I83" i="3"/>
  <c r="I84" i="3"/>
  <c r="I85" i="3"/>
  <c r="I77" i="3"/>
  <c r="I78" i="3"/>
  <c r="I79" i="3"/>
  <c r="I80" i="3"/>
  <c r="I73" i="3"/>
  <c r="I74" i="3"/>
  <c r="I75" i="3"/>
  <c r="I76" i="3"/>
  <c r="I70" i="3"/>
  <c r="I69" i="3"/>
  <c r="I65" i="3"/>
  <c r="I67" i="3"/>
  <c r="I60" i="3"/>
  <c r="I61" i="3"/>
  <c r="I62" i="3"/>
  <c r="I56" i="3"/>
  <c r="I57" i="3"/>
  <c r="I59" i="3"/>
  <c r="I53" i="3"/>
  <c r="I54" i="3"/>
  <c r="I55" i="3"/>
  <c r="I44" i="3"/>
  <c r="I45" i="3"/>
  <c r="I46" i="3"/>
  <c r="I47" i="3"/>
  <c r="I39" i="3"/>
  <c r="I40" i="3"/>
  <c r="I41" i="3"/>
  <c r="I42" i="3"/>
  <c r="I26" i="3"/>
  <c r="I22" i="3"/>
  <c r="I23" i="3"/>
  <c r="I24" i="3"/>
  <c r="I21" i="3"/>
  <c r="I20" i="3"/>
  <c r="I19" i="3"/>
  <c r="I8" i="3"/>
  <c r="I9" i="3"/>
  <c r="I10" i="3"/>
  <c r="I11" i="3"/>
  <c r="I12" i="3"/>
  <c r="I13" i="3"/>
  <c r="I14" i="3"/>
  <c r="I15" i="3"/>
  <c r="I16" i="3"/>
  <c r="I17" i="3"/>
  <c r="I18" i="3"/>
  <c r="L10" i="2" l="1"/>
  <c r="I7" i="2"/>
  <c r="H7" i="2"/>
  <c r="L12" i="2"/>
  <c r="L9" i="2"/>
  <c r="G8" i="2"/>
  <c r="G133" i="2"/>
  <c r="G127" i="2"/>
  <c r="G121" i="2"/>
  <c r="G115" i="2"/>
  <c r="K115" i="2" s="1"/>
  <c r="G109" i="2"/>
  <c r="G97" i="2"/>
  <c r="G91" i="2"/>
  <c r="G85" i="2"/>
  <c r="G79" i="2"/>
  <c r="J79" i="2" s="1"/>
  <c r="G73" i="2"/>
  <c r="G67" i="2"/>
  <c r="G61" i="2"/>
  <c r="K61" i="2" s="1"/>
  <c r="G55" i="2"/>
  <c r="J55" i="2" s="1"/>
  <c r="G49" i="2"/>
  <c r="G43" i="2"/>
  <c r="G37" i="2"/>
  <c r="G31" i="2"/>
  <c r="G25" i="2"/>
  <c r="G19" i="2"/>
  <c r="J37" i="2" l="1"/>
  <c r="K37" i="2"/>
  <c r="J85" i="2"/>
  <c r="K85" i="2"/>
  <c r="K67" i="2"/>
  <c r="J67" i="2"/>
  <c r="J49" i="2"/>
  <c r="K49" i="2"/>
  <c r="J43" i="2"/>
  <c r="K43" i="2"/>
  <c r="J25" i="2"/>
  <c r="K25" i="2"/>
  <c r="K73" i="2"/>
  <c r="J73" i="2"/>
  <c r="K91" i="2"/>
  <c r="J91" i="2"/>
  <c r="J97" i="2"/>
  <c r="K97" i="2"/>
  <c r="M7" i="2"/>
  <c r="L7" i="2"/>
  <c r="J103" i="2"/>
  <c r="L103" i="2"/>
  <c r="K133" i="2"/>
  <c r="L133" i="2"/>
  <c r="J133" i="2"/>
  <c r="J127" i="2"/>
  <c r="K127" i="2"/>
  <c r="L127" i="2"/>
  <c r="K121" i="2"/>
  <c r="J115" i="2"/>
  <c r="K109" i="2"/>
  <c r="L109" i="2"/>
  <c r="J109" i="2"/>
  <c r="K79" i="2"/>
  <c r="L79" i="2"/>
  <c r="K55" i="2"/>
  <c r="L55" i="2"/>
  <c r="J31" i="2"/>
  <c r="K31" i="2"/>
  <c r="L31" i="2"/>
  <c r="J19" i="2"/>
  <c r="K19" i="2"/>
  <c r="L19" i="2"/>
  <c r="I64" i="3"/>
  <c r="I72" i="3" l="1"/>
  <c r="I49" i="3"/>
  <c r="I48" i="3"/>
  <c r="I43" i="3"/>
  <c r="I38" i="3"/>
  <c r="I37" i="3"/>
  <c r="I36" i="3"/>
  <c r="I35" i="3"/>
  <c r="I33" i="3"/>
  <c r="I32" i="3"/>
  <c r="I31" i="3"/>
  <c r="I30" i="3"/>
  <c r="I29" i="3"/>
  <c r="I28" i="3"/>
  <c r="I27" i="3"/>
  <c r="I7" i="3"/>
  <c r="M109" i="2" l="1"/>
  <c r="M127" i="2"/>
  <c r="M133" i="2"/>
  <c r="M103" i="2"/>
  <c r="M8" i="2"/>
  <c r="M12" i="2" l="1"/>
  <c r="M10" i="2"/>
  <c r="M9" i="2"/>
  <c r="M31" i="2"/>
  <c r="M19" i="2"/>
  <c r="G13" i="2" l="1"/>
  <c r="J13" i="2" l="1"/>
  <c r="K13" i="2"/>
  <c r="L8" i="2"/>
  <c r="G7" i="2" l="1"/>
  <c r="K7" i="2" s="1"/>
  <c r="J8" i="2" l="1"/>
  <c r="J7" i="2" l="1"/>
</calcChain>
</file>

<file path=xl/sharedStrings.xml><?xml version="1.0" encoding="utf-8"?>
<sst xmlns="http://schemas.openxmlformats.org/spreadsheetml/2006/main" count="508" uniqueCount="193">
  <si>
    <t>№ п/п</t>
  </si>
  <si>
    <t xml:space="preserve">Наименование муниципальной программы </t>
  </si>
  <si>
    <t>Источники финансирования</t>
  </si>
  <si>
    <t>Ответственные исполнители              (Ф.И.О. телефон)</t>
  </si>
  <si>
    <t>всего:</t>
  </si>
  <si>
    <t>"Образование 21 века"</t>
  </si>
  <si>
    <t xml:space="preserve">Директор департамента образования 
Кривуля А.Н.
25-01-65
</t>
  </si>
  <si>
    <t>«Культурное пространство»</t>
  </si>
  <si>
    <t>«Цифровое развитие»</t>
  </si>
  <si>
    <t>Начальник УИТиАР
Гимазетдинов И.М.
25-01-77</t>
  </si>
  <si>
    <t xml:space="preserve">"Развитие физической культуры и спорта" </t>
  </si>
  <si>
    <t>"Развитие агропромышленного комплекса"</t>
  </si>
  <si>
    <t>Начальник отдела по сельскому хозяйству
Березецкая Ю.Н.
25-02-42</t>
  </si>
  <si>
    <t>"Устойчивое развитие коренных малочисленных народов Севера"</t>
  </si>
  <si>
    <t>Председатель комитета по делам народов Севера, охраны окружающей среды и водных ресурсов,
Воронова О.Ю.
 25-02-29</t>
  </si>
  <si>
    <t>"Обеспечение доступным и комфортным жильем"</t>
  </si>
  <si>
    <t xml:space="preserve">Заместитель директора департамента имущественных отношений, 
Иванова Е.В.
25-67-55
</t>
  </si>
  <si>
    <t>Директор департамента строительства и жилищно-коммунального комплекса-заместитель Главы Нефтеюганского района
Кошаков В.С. 
25-02-00</t>
  </si>
  <si>
    <t>Председатель  комитета гражданской защиты населения Нефтеюганского района, 
Сычёв А.М. 
25-01-62</t>
  </si>
  <si>
    <t>«Экологическая безопасность»</t>
  </si>
  <si>
    <t>"Развитие гражданского общества"</t>
  </si>
  <si>
    <t>Начальник управления по связям с общественностью
Сиротина Е.Ф.
25-68-15</t>
  </si>
  <si>
    <t>«Развитие транспортной системы»</t>
  </si>
  <si>
    <t>Начальник отдела по транспорту и дорогам,
Гончарова Л.Г.
25-01-86</t>
  </si>
  <si>
    <t>«Управление муниципальным имуществом»</t>
  </si>
  <si>
    <t>Заместитель директора департамента имущественных отношений,
 Большакова О.Н.
25-01-66</t>
  </si>
  <si>
    <t>"Управление муниципальными финансами"</t>
  </si>
  <si>
    <t>«Улучшение условий и охраны труда, содействие занятости населения»</t>
  </si>
  <si>
    <t>«Совершенствование муниципального управления»</t>
  </si>
  <si>
    <t>«Профилактика экстремизма, гармонизация межэтнических и межкультурных отношений»</t>
  </si>
  <si>
    <t>Начальник управления по связям с 
общественностью,
Сиротина Е.Ф.
25-68-15</t>
  </si>
  <si>
    <t>«Укрепление общественного здоровья»</t>
  </si>
  <si>
    <t>«Развитие туризма»</t>
  </si>
  <si>
    <t xml:space="preserve">Директор департамента экономического развития администрации 
Нефтеюгаского района,
Катышева Ю.Р.
25-01-79
</t>
  </si>
  <si>
    <t xml:space="preserve">Начальник отдела планирования, анализа и отчетности
Николаева О.В.
22-32-79 </t>
  </si>
  <si>
    <t>Заместитель главы района, 
Ченцова М.А.
25-01-67</t>
  </si>
  <si>
    <t>«Жилищно-коммунальный комплекс»</t>
  </si>
  <si>
    <t>«Безопасность жизнедеятельности м профилактика правонарушений»</t>
  </si>
  <si>
    <t>«Развитие экономического потенциала»</t>
  </si>
  <si>
    <t>Всего муниципальных программ - 21</t>
  </si>
  <si>
    <t>«Пространственное развитие и формирование комфортной городской среды»</t>
  </si>
  <si>
    <t>План</t>
  </si>
  <si>
    <t>Факт</t>
  </si>
  <si>
    <t>Абсолютное отклонение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</si>
  <si>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</si>
  <si>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Доля обучающихся,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информационно-сервисной платформе цифровой образовательной среды</t>
  </si>
  <si>
    <t>Доля детей в возрасте от 5 до 18 лет, обучающихся по дополнительным общеразвивающим программам за счет социального сертификата на получение муниципальной услуги в социальной сфере</t>
  </si>
  <si>
    <t>Наименование муниципальной программы</t>
  </si>
  <si>
    <t>Количество показателей</t>
  </si>
  <si>
    <t>Количество жителей Нефтеюганского района, охваченных мероприятиям, проводимыми социально ориентированными некоммерческими организациями</t>
  </si>
  <si>
    <t>Доля реализованных инициативных проектов в Нефтеюганском районе</t>
  </si>
  <si>
    <t>Количество форм непосредственного осуществления населением местного самоуправления и участия населенияв осуществлении местного самоуправления и случаев их применения в Нефтеюганском районе</t>
  </si>
  <si>
    <t>Процент населения, удовлетворенного информационной открытостью органов местного самоуправления Нефтеюганского района</t>
  </si>
  <si>
    <t>Доля граждан, занимающихся добровольческой (волонтерской) деятельностью</t>
  </si>
  <si>
    <t xml:space="preserve">Доля площади жилищного фонда, обеспеченного всеми видами благоустройства (инженерные сети), в общей площади жилого фонда Нефтеюганского района </t>
  </si>
  <si>
    <t>Численность туристов</t>
  </si>
  <si>
    <t xml:space="preserve">Численность туристов, размещенных в коллективных средствах размещения </t>
  </si>
  <si>
    <t>Производство продукции сельского хозяйства, млн. рублей</t>
  </si>
  <si>
    <t>-</t>
  </si>
  <si>
    <t>Доля граждан, положительно оценивающих состояние межнациональных отношений в Нефтеюганском районе, в общем количестве граждан</t>
  </si>
  <si>
    <t xml:space="preserve">Количество участников мероприятий, направленных на укрепление общероссийского гражданского единства в Нефтеюганском районе </t>
  </si>
  <si>
    <t>Доступность дошкольного образования для детей в возрасте от 1,5 до 3 лет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</si>
  <si>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</si>
  <si>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 xml:space="preserve">Доля граждан из числа коренных малочисленных народов Севера, удовлетворенных качеством реализуемых мероприятий, направленных на поддержку экономического и социального развития коренных малочисленных народов Севера, в общем количестве опрошенных лиц, относящихся к коренным малочисленным народам Севера </t>
  </si>
  <si>
    <t>Количество участников мероприятий, направленных на этнокультурное развитие коренных малочисленных народов Севера</t>
  </si>
  <si>
    <t>Председатель комитета ФКиС 
Андреевский Д.А.,
29-00-49</t>
  </si>
  <si>
    <t>Доля реализованных в образовательных учреждениях, учреждениях культуры и спорта, мероприятий, направленных на формирование у населения Нефтеюганского района мотивации по ведению здорового образа жизни, мотивированию к занятиям физкультурой и спортом</t>
  </si>
  <si>
    <t>Доля размещённых в СМИ информационных материалов по мотивации к ведению здорового образа жизни, отказу от вредных привычек, мотивированию к занятиям физкультурой и спортом</t>
  </si>
  <si>
    <t>Доля проведенных ежеквартальных оперативных профилактических рейдов по местам концентрации несовершеннолетних</t>
  </si>
  <si>
    <t xml:space="preserve">Количество чрезвычайных ситуаций на территории Нефтеюганского района </t>
  </si>
  <si>
    <t>Снижение количества зарегистрированных пожаров на территории Нефтеюганского района  (по отношению к плановому значению показателя 2019 года)</t>
  </si>
  <si>
    <t>Снижение количества происшествий на водных объектах (по отношению к плановому значению показателя 2019 года)</t>
  </si>
  <si>
    <t>Уровень преступности (число зарегистрированных преступлений на 100 тыс. человек населения)</t>
  </si>
  <si>
    <t>Уровень преступности на улицах и в общественных местах (число зарегистрированных преступлений на 100 тыс. человек населения)</t>
  </si>
  <si>
    <t>Доля ликвидированных вновь выявленных несанкционированных свалок</t>
  </si>
  <si>
    <t>Доля поселений Нефтеюганского района, на территории которых проведены работы по озеленению</t>
  </si>
  <si>
    <t>Федральный бюджет</t>
  </si>
  <si>
    <t>Бюджет автономного округа</t>
  </si>
  <si>
    <t>Местный бюджет</t>
  </si>
  <si>
    <t>Иные источники</t>
  </si>
  <si>
    <t>Объем налоговых расходов Нефтеюганского района</t>
  </si>
  <si>
    <t>Доля детей и молодежи в возрасте от 7 до 35 лет, у которых выявлены выдающиеся способности и таланты</t>
  </si>
  <si>
    <t>Доля обучающихся 6-11 классов, охваченных комплексом профориентационных мероприятий в рамках Единой модели профориентации</t>
  </si>
  <si>
    <t>Количество граждан, переселенных из непригодного для проживания жилищного фонда</t>
  </si>
  <si>
    <t>Количество учстников мероприятий, направленных на социальную и культурную адаптацию иностранных граждан в Нефтеюганском районе</t>
  </si>
  <si>
    <t>Объем жилищного строительства</t>
  </si>
  <si>
    <t>Количество благоустроенных общественных территорий района</t>
  </si>
  <si>
    <t>Количество договоров, контрактов, соглашений, меморандумов, протоколов о намерениях, планов мероприятий (дорожных карт), программ сотрудничества с внешними партнерами</t>
  </si>
  <si>
    <t>Единицы измерения</t>
  </si>
  <si>
    <t>%</t>
  </si>
  <si>
    <t>Доля граждан, выполнивших нормативы Всероссийского физкультурно-спортивного комплекса «Готов к труду и обороне» (ГТО), в общей численности населения, принявшего участие в сдаче нормативов Всероссийского физкультурно-спортивного комплекса «Готов к труду и обороне».</t>
  </si>
  <si>
    <t>Уровень обеспеченности населения спортивными сооружениями исходя из единовременной пропускной способности объектов спорта</t>
  </si>
  <si>
    <t xml:space="preserve">Доля граждан, систематически занимающегося физической культурой и спортом </t>
  </si>
  <si>
    <t xml:space="preserve">Доля обучающихся, систематически занимающихся физической культурой и спортом, в общей численности обучающихся. </t>
  </si>
  <si>
    <t xml:space="preserve">Обеспеченность приютами для животных </t>
  </si>
  <si>
    <t>млн. рублей</t>
  </si>
  <si>
    <t>кв.м.на чел.</t>
  </si>
  <si>
    <t>тыс.чел.</t>
  </si>
  <si>
    <t>м3/чел</t>
  </si>
  <si>
    <t>Гкал/кв.м</t>
  </si>
  <si>
    <t>шт.</t>
  </si>
  <si>
    <t>чел.</t>
  </si>
  <si>
    <t>Доля предоставленного субъектам малого и среднего предпринимательства, социально ориентированным некоммерческим организациям и физическим лицам, не являющимся индивидуальными предпринимателями и применяющим специальный режим «Налог на профессиональный доход», муниципального недвижимого имущества, свободного от прав третьих лиц, включенного в перечни, формируемые Департаментом имущественных отношений Нефтеюганского района</t>
  </si>
  <si>
    <t>Доля молодых людей, вовлеченных в мероприятия, направленные
на профессиональное развитие</t>
  </si>
  <si>
    <t>Охват молодежи мероприятиями проводимыми
на базе инфраструктуры молодежной политики</t>
  </si>
  <si>
    <t>Доля молодых людей,
участвующих в проектах и программах, направленных на патриотическое
воспитание</t>
  </si>
  <si>
    <t>Доля молодых семей, в том числе молодых семей имеющих детей,
участвующих в мероприятиях по продвижению традиционных духовнонравственных ценностей, в том числе в проекты и программы, направленные на
патриотическое воспитание, в добровольческую и общественную деятельность</t>
  </si>
  <si>
    <t>ед.</t>
  </si>
  <si>
    <t xml:space="preserve">Доля населения, вовлеченного в эколого- просветительские и эколого-образовательные мероприятия, от общего количества населения Нефтеюганского района </t>
  </si>
  <si>
    <t>км</t>
  </si>
  <si>
    <t>млн.кв.м</t>
  </si>
  <si>
    <t>Доля используемого недвижимого имущества в общем количестве недвижимого имущества муниципального образования Нефтеюганский район</t>
  </si>
  <si>
    <t>Доля городских и сельских поселений, уровень расчетной бюджетной обеспеченности которых после предоставления дотации на выравнивание бюджетной обеспеченности из бюджета муниципального района составляет более 90% от установленного критерия выравнивания поселений</t>
  </si>
  <si>
    <t>Средняя итоговая оценка качества организации и осуществления бюджетного процесса в поселениях, входящих в состав Нефтеюганского района</t>
  </si>
  <si>
    <t>балл</t>
  </si>
  <si>
    <t>Количество обученных сотрудников органа местного самоуправления администрации Нефтеюганского района</t>
  </si>
  <si>
    <t xml:space="preserve">Уровень показателя </t>
  </si>
  <si>
    <t>МП</t>
  </si>
  <si>
    <t>ГП</t>
  </si>
  <si>
    <t>НП</t>
  </si>
  <si>
    <t xml:space="preserve">
 ГП
ВДЛ</t>
  </si>
  <si>
    <t>ВДЛ</t>
  </si>
  <si>
    <t>ВДЛ
ГП</t>
  </si>
  <si>
    <t>Председатель комитета по культуре
Маслова Ю.А. 
25-01-07</t>
  </si>
  <si>
    <t>Начальник отдела социально-трудовых отношений,
Куличкина Н.О.
23-80-14</t>
  </si>
  <si>
    <t>Начальник отдела социально-трудовых отношений,
Куличкина Н.О.
23-80-15</t>
  </si>
  <si>
    <t>Директор департамента финансов:
Кофанова О.А.
25-01-45</t>
  </si>
  <si>
    <t>Доля молодых людей,
вовлеченных в
добровольческую и
общественную деятельность</t>
  </si>
  <si>
    <t>Строительство и реконструкция (модернизация) объектов
коммунального комплекса, предусмотренных региональными
программами, муниципальными программами</t>
  </si>
  <si>
    <t>Количество построенных, реконструированных (модернизированных)
и приобретенных объектов водоснабжения и водоподготовки,
нарастающим итогом</t>
  </si>
  <si>
    <t>8
(гр.7 – гр.6)</t>
  </si>
  <si>
    <t>Результат реализации муниципальной программы</t>
  </si>
  <si>
    <t>Наименование показателя муниципальной программы</t>
  </si>
  <si>
    <t>Численность занимающихся по программам спортивной подготовки</t>
  </si>
  <si>
    <t>Доля детей в возрасте от 5 до 18 лет, охваченных услугами дополнительного образования</t>
  </si>
  <si>
    <t>Доля замены ветхих инженерных сетей теплоснабжения, водоснабжения, водоотведения от общей протяженности ветхих сетей теплоснабжения, водоснабжения, водоотведения</t>
  </si>
  <si>
    <t>Гарантированное предоставление жилищно-коммунальных услуг населению</t>
  </si>
  <si>
    <t>Удельный расход тепловой энергии на снабжение органов местного смоуправления и муниципальных учреждений (в расчете 1 кв. метр общей площади)</t>
  </si>
  <si>
    <t>Удельный расход ТЭ в многоквартирных домах (в расчете на 1 кв. метр общей площади)</t>
  </si>
  <si>
    <t>Удельный расход холодной воды в многоквартирных домах (в расчете на 1 кв. метр общей площади)</t>
  </si>
  <si>
    <t>Удельный расход горячей воды в многоквартирных домах
(в расчете на 1 кв. метр общей площади)</t>
  </si>
  <si>
    <t xml:space="preserve">Доля проведенных мероприятий по дезинсекции территорий 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</si>
  <si>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</si>
  <si>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Доля автомобильных дорог общего пользования местного значения, соответствующих нормативным требованиям к транспортно-эксплуатационным показателям, в общей протяженности автомобильных дорог общего пользования местного значения</t>
  </si>
  <si>
    <t>Прирост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показателям, в результате капитального ремонта и ремонта автомобильных дорог</t>
  </si>
  <si>
    <t>Количество пострадавших с тяжелым, смертельным исходом и в групповых случаях на 1 тысячу работающих</t>
  </si>
  <si>
    <t>Численность участников мероприятий, направленных на этнокультурное развитие народов Российской Федерации, проживающих в Нефтеюганском районе</t>
  </si>
  <si>
    <t>тыс.ед</t>
  </si>
  <si>
    <t>Число посещений культурных мероприятий</t>
  </si>
  <si>
    <t>Количество обращений к цифровым ресурсам культуры, (ежегодно)</t>
  </si>
  <si>
    <t>Доля расходов на закупки и/или аренду отечественного программного обеспечения и платформ от общих расходов на закупку или аренду программного обеспечения</t>
  </si>
  <si>
    <t>Количество архивных дел особо ценных и наиболее востребованных, включая аудио и видео, переведенных в электронный вид, хранящихся в архиве Нефтеюганского района (нарастающим итогом)</t>
  </si>
  <si>
    <t>Защищенность персональных данных за счет современных способов защиты информации</t>
  </si>
  <si>
    <t>Количество семей улучшивших жилищные условия, ежегодно</t>
  </si>
  <si>
    <t>Общая площадь жилых помещений, приходящаяся в среднем на 1 жителя</t>
  </si>
  <si>
    <t>тыс.чел. (нарастающим итогом)</t>
  </si>
  <si>
    <t>Количество рекультивированных полигонов для складирования бытовых и промышленных отходов</t>
  </si>
  <si>
    <t>Доля обеспеченности поселений Нефтеюганского района канализационно-очистными сооружениями, приведенных к нормативному состоянию</t>
  </si>
  <si>
    <t>«МП»</t>
  </si>
  <si>
    <t>Количество созданных (реконструированных) и отремонтированных объектов организаций культуры, (нарастающим итогом)</t>
  </si>
  <si>
    <t>тыс. семей</t>
  </si>
  <si>
    <t>Сводная информация по реализации муниципальных программ Нефтеюганского района на «31» марта 2026 года</t>
  </si>
  <si>
    <t>Оценка эффективности показателей за 2026 год</t>
  </si>
  <si>
    <t>Утвержденный план (согласно сводной бюджетной росписи)
 на 2026 год</t>
  </si>
  <si>
    <t>План 
согласно комплексного плана 
на 31.03.2026</t>
  </si>
  <si>
    <t>Кассовое исполнение
на 31.03.2026</t>
  </si>
  <si>
    <t>Отклонение от уточненного плана (согласно сводной бюджетной росписи)
 (тыс. руб.)</t>
  </si>
  <si>
    <t>7
= гр.6 - гр.4</t>
  </si>
  <si>
    <t>% исполнения к уточненному плану (согласно сводной бюджетной росписи)</t>
  </si>
  <si>
    <t>Отклонение от комплексного плана</t>
  </si>
  <si>
    <t>% исполнения к плану (согласно комплексному плану)</t>
  </si>
  <si>
    <t>Примечание</t>
  </si>
  <si>
    <r>
      <rPr>
        <u/>
        <sz val="11"/>
        <rFont val="Times New Roman"/>
        <family val="1"/>
        <charset val="204"/>
      </rPr>
      <t>&gt;</t>
    </r>
    <r>
      <rPr>
        <sz val="11"/>
        <rFont val="Times New Roman"/>
        <family val="1"/>
        <charset val="204"/>
      </rPr>
      <t xml:space="preserve"> 99</t>
    </r>
  </si>
  <si>
    <t>Темп роста (индекс роста) физического объема инвестиций в основной капитал, за исключением инвестиций инфраструктурных монополий (федеральные проекты) и бюджетных ассигнований федерального бюджета (к базовому году (2023 год - базовое значение)</t>
  </si>
  <si>
    <t>По итогам полугодия будет проведен анализ и принято решение о необходимости внесения изменения в муниципальную программу «Культурное пространство» в части уменьшения уровня планового показателя.</t>
  </si>
  <si>
    <t>Показатель выполнен</t>
  </si>
  <si>
    <t>Уровень регистрируемой безработицы (на конец года)</t>
  </si>
  <si>
    <t>Плановое значение за 1 квартал НЕ ДОСТИГНУТО (план 65).
Риски и причина недостижения на отчетную дату - завышенная демография по муниципальному образованию - 8 868 чел.</t>
  </si>
  <si>
    <t>Риски недостижения показателя на конец года отсутствуют.</t>
  </si>
  <si>
    <t>Показатель будет расчитан в конце года.
Риски недостижения показателя на конец года отсутствуют.</t>
  </si>
  <si>
    <t>Плановое значение за 1 квартал достигнуто
(план 15).
Риски недостижения показателя на конец года отсутствуют.</t>
  </si>
  <si>
    <t>Плановое значение за 1 квартал достигнуто
(план 93).
Риски недостижения показателя на конец года отсутствуют.</t>
  </si>
  <si>
    <t>Показатели будут расчитаны в конце года.
Риски недостижения показателей на конец года отсутствуют.</t>
  </si>
  <si>
    <t>Плановое значение за 1 квартал достигнуто
(план 4).
Риски недостижения показателя на конец года отсутствуют.</t>
  </si>
  <si>
    <t>Показатели выполнены</t>
  </si>
  <si>
    <r>
      <rPr>
        <u/>
        <sz val="12"/>
        <rFont val="Times New Roman"/>
        <family val="1"/>
        <charset val="204"/>
      </rPr>
      <t>&gt;</t>
    </r>
    <r>
      <rPr>
        <sz val="12"/>
        <rFont val="Times New Roman"/>
        <family val="1"/>
        <charset val="204"/>
      </rPr>
      <t xml:space="preserve"> 75</t>
    </r>
  </si>
  <si>
    <t>Плановое значение на 1 квартал не установлено.
Риски недостижения показателей на конец года отсутствуют.</t>
  </si>
  <si>
    <t>Плановое значение за 1 квартал достигнуто
(план 13).
Риски недостижения показателей на конец года отсутствуют.</t>
  </si>
  <si>
    <t>Риски недостижения показателей на конец года отсутствуют.</t>
  </si>
  <si>
    <t xml:space="preserve">
Риски недостижения на отчётную дату отсутствуют.</t>
  </si>
  <si>
    <t>8
= гр.6 / гр.4 * 100</t>
  </si>
  <si>
    <t>10
= гр.6 / гр.5 * 100</t>
  </si>
  <si>
    <t>9
= гр.6 - гр.5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</si>
</sst>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-* #,##0.00\ _₽_-;\-* #,##0.00\ _₽_-;_-* &quot;-&quot;??\ _₽_-;_-@_-"/>
    <numFmt numFmtId="165" formatCode="#,##0.00\ _₽"/>
    <numFmt numFmtId="166" formatCode="_-* #,##0.00_р_._-;\-* #,##0.00_р_._-;_-* &quot;-&quot;??_р_._-;_-@_-"/>
    <numFmt numFmtId="167" formatCode="0.0"/>
    <numFmt numFmtId="168" formatCode="_-* #,##0.00000\ _₽_-;\-* #,##0.00000\ _₽_-;_-* &quot;-&quot;?\ _₽_-;_-@_-"/>
    <numFmt numFmtId="169" formatCode="#,##0.0\ _₽"/>
    <numFmt numFmtId="170" formatCode="_-* #,##0.000000\ _₽_-;\-* #,##0.000000\ _₽_-;_-* &quot;-&quot;??\ _₽_-;_-@_-"/>
    <numFmt numFmtId="171" formatCode="_-* #,##0.0\ _₽_-;\-* #,##0.0\ _₽_-;_-* &quot;-&quot;??\ _₽_-;_-@_-"/>
    <numFmt numFmtId="172" formatCode="_-* #,##0.000_р_._-;\-* #,##0.000_р_._-;_-* &quot;-&quot;???_р_._-;_-@_-"/>
    <numFmt numFmtId="173" formatCode="_-* #,##0\ _₽_-;\-* #,##0\ _₽_-;_-* &quot;-&quot;??\ _₽_-;_-@_-"/>
    <numFmt numFmtId="174" formatCode="_-* #,##0.0\ _₽_-;\-* #,##0.0\ _₽_-;_-* &quot;-&quot;?\ _₽_-;_-@_-"/>
    <numFmt numFmtId="175" formatCode="0.00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20"/>
      <name val="Calibri"/>
      <family val="2"/>
      <scheme val="minor"/>
    </font>
    <font>
      <sz val="11"/>
      <name val="Calibri"/>
      <family val="2"/>
      <scheme val="minor"/>
    </font>
    <font>
      <sz val="32"/>
      <name val="Calibri"/>
      <family val="2"/>
      <scheme val="minor"/>
    </font>
    <font>
      <sz val="55"/>
      <color rgb="FFFF0000"/>
      <name val="Calibri"/>
      <family val="2"/>
      <scheme val="minor"/>
    </font>
    <font>
      <sz val="55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5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55"/>
      <name val="Times New Roman"/>
      <family val="1"/>
      <charset val="204"/>
    </font>
    <font>
      <sz val="42"/>
      <color rgb="FFFF0000"/>
      <name val="Calibri"/>
      <family val="2"/>
      <charset val="204"/>
      <scheme val="minor"/>
    </font>
    <font>
      <sz val="42"/>
      <name val="Calibri"/>
      <family val="2"/>
      <charset val="204"/>
      <scheme val="minor"/>
    </font>
    <font>
      <sz val="4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</font>
    <font>
      <sz val="34"/>
      <color rgb="FFFF0000"/>
      <name val="Calibri"/>
      <family val="2"/>
      <scheme val="minor"/>
    </font>
    <font>
      <b/>
      <sz val="32"/>
      <name val="Times New Roman"/>
      <family val="1"/>
      <charset val="204"/>
    </font>
    <font>
      <sz val="3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56"/>
      <name val="Times New Roman"/>
      <family val="1"/>
      <charset val="204"/>
    </font>
    <font>
      <sz val="55"/>
      <color theme="1"/>
      <name val="Times New Roman"/>
      <family val="1"/>
      <charset val="204"/>
    </font>
    <font>
      <sz val="12"/>
      <name val="Calibri"/>
      <family val="2"/>
    </font>
    <font>
      <sz val="12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2"/>
      <name val="Times New Roman"/>
      <family val="1"/>
      <charset val="204"/>
    </font>
    <font>
      <sz val="8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ABC4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164" fontId="8" fillId="0" borderId="0" applyFont="0" applyFill="0" applyBorder="0" applyAlignment="0" applyProtection="0"/>
    <xf numFmtId="0" fontId="7" fillId="0" borderId="0"/>
    <xf numFmtId="0" fontId="16" fillId="0" borderId="0"/>
    <xf numFmtId="166" fontId="16" fillId="0" borderId="0" applyFont="0" applyFill="0" applyBorder="0" applyAlignment="0" applyProtection="0"/>
    <xf numFmtId="0" fontId="7" fillId="0" borderId="0"/>
    <xf numFmtId="164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6" fillId="0" borderId="0"/>
    <xf numFmtId="0" fontId="30" fillId="0" borderId="0"/>
    <xf numFmtId="0" fontId="6" fillId="0" borderId="0"/>
    <xf numFmtId="0" fontId="6" fillId="0" borderId="0"/>
    <xf numFmtId="0" fontId="30" fillId="0" borderId="0"/>
    <xf numFmtId="0" fontId="6" fillId="0" borderId="0"/>
    <xf numFmtId="9" fontId="29" fillId="0" borderId="0"/>
    <xf numFmtId="9" fontId="29" fillId="0" borderId="0"/>
    <xf numFmtId="9" fontId="29" fillId="0" borderId="0"/>
    <xf numFmtId="9" fontId="29" fillId="0" borderId="0"/>
    <xf numFmtId="43" fontId="30" fillId="0" borderId="0"/>
    <xf numFmtId="166" fontId="29" fillId="0" borderId="0"/>
    <xf numFmtId="166" fontId="29" fillId="0" borderId="0"/>
    <xf numFmtId="43" fontId="30" fillId="0" borderId="0"/>
    <xf numFmtId="43" fontId="30" fillId="0" borderId="0"/>
    <xf numFmtId="166" fontId="29" fillId="0" borderId="0"/>
    <xf numFmtId="166" fontId="29" fillId="0" borderId="0"/>
    <xf numFmtId="0" fontId="32" fillId="0" borderId="0"/>
    <xf numFmtId="0" fontId="31" fillId="0" borderId="0"/>
    <xf numFmtId="0" fontId="5" fillId="0" borderId="0"/>
    <xf numFmtId="0" fontId="5" fillId="0" borderId="0"/>
    <xf numFmtId="0" fontId="5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2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43" fontId="3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" fillId="0" borderId="0"/>
    <xf numFmtId="0" fontId="2" fillId="0" borderId="0"/>
  </cellStyleXfs>
  <cellXfs count="336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164" fontId="12" fillId="0" borderId="0" xfId="1" applyFont="1"/>
    <xf numFmtId="165" fontId="12" fillId="0" borderId="0" xfId="0" applyNumberFormat="1" applyFont="1"/>
    <xf numFmtId="0" fontId="12" fillId="0" borderId="0" xfId="0" applyFont="1" applyAlignment="1">
      <alignment vertical="center"/>
    </xf>
    <xf numFmtId="0" fontId="14" fillId="0" borderId="0" xfId="0" applyFont="1"/>
    <xf numFmtId="0" fontId="18" fillId="0" borderId="0" xfId="2" applyFont="1"/>
    <xf numFmtId="0" fontId="13" fillId="0" borderId="12" xfId="2" applyFont="1" applyBorder="1" applyAlignment="1">
      <alignment horizontal="center" vertical="center" wrapText="1"/>
    </xf>
    <xf numFmtId="0" fontId="13" fillId="2" borderId="12" xfId="2" applyFont="1" applyFill="1" applyBorder="1" applyAlignment="1">
      <alignment horizontal="center" vertical="center" wrapText="1"/>
    </xf>
    <xf numFmtId="0" fontId="19" fillId="0" borderId="0" xfId="2" applyFont="1"/>
    <xf numFmtId="0" fontId="21" fillId="0" borderId="0" xfId="2" applyFont="1"/>
    <xf numFmtId="0" fontId="23" fillId="0" borderId="0" xfId="0" applyFont="1"/>
    <xf numFmtId="171" fontId="17" fillId="7" borderId="12" xfId="4" applyNumberFormat="1" applyFont="1" applyFill="1" applyBorder="1" applyAlignment="1">
      <alignment horizontal="right" vertical="center" wrapText="1"/>
    </xf>
    <xf numFmtId="169" fontId="17" fillId="7" borderId="12" xfId="4" applyNumberFormat="1" applyFont="1" applyFill="1" applyBorder="1" applyAlignment="1">
      <alignment horizontal="right" vertical="center" wrapText="1"/>
    </xf>
    <xf numFmtId="167" fontId="17" fillId="7" borderId="13" xfId="2" applyNumberFormat="1" applyFont="1" applyFill="1" applyBorder="1" applyAlignment="1">
      <alignment vertical="center"/>
    </xf>
    <xf numFmtId="171" fontId="13" fillId="5" borderId="12" xfId="4" applyNumberFormat="1" applyFont="1" applyFill="1" applyBorder="1" applyAlignment="1">
      <alignment horizontal="right" vertical="center" wrapText="1"/>
    </xf>
    <xf numFmtId="171" fontId="13" fillId="5" borderId="12" xfId="1" applyNumberFormat="1" applyFont="1" applyFill="1" applyBorder="1" applyAlignment="1">
      <alignment horizontal="right" vertical="center" wrapText="1"/>
    </xf>
    <xf numFmtId="167" fontId="13" fillId="5" borderId="13" xfId="2" applyNumberFormat="1" applyFont="1" applyFill="1" applyBorder="1" applyAlignment="1">
      <alignment vertical="center"/>
    </xf>
    <xf numFmtId="171" fontId="13" fillId="5" borderId="12" xfId="6" applyNumberFormat="1" applyFont="1" applyFill="1" applyBorder="1" applyAlignment="1">
      <alignment horizontal="center" vertical="center" wrapText="1"/>
    </xf>
    <xf numFmtId="164" fontId="13" fillId="0" borderId="12" xfId="6" applyFont="1" applyFill="1" applyBorder="1" applyAlignment="1">
      <alignment horizontal="center" vertical="center" wrapText="1"/>
    </xf>
    <xf numFmtId="170" fontId="13" fillId="0" borderId="12" xfId="7" applyNumberFormat="1" applyFont="1" applyFill="1" applyBorder="1" applyAlignment="1">
      <alignment horizontal="right" vertical="center" wrapText="1"/>
    </xf>
    <xf numFmtId="170" fontId="13" fillId="6" borderId="12" xfId="1" applyNumberFormat="1" applyFont="1" applyFill="1" applyBorder="1" applyAlignment="1">
      <alignment horizontal="right" vertical="center" wrapText="1"/>
    </xf>
    <xf numFmtId="164" fontId="13" fillId="0" borderId="12" xfId="6" applyFont="1" applyFill="1" applyBorder="1" applyAlignment="1">
      <alignment horizontal="right" vertical="center" wrapText="1"/>
    </xf>
    <xf numFmtId="164" fontId="13" fillId="5" borderId="12" xfId="1" applyFont="1" applyFill="1" applyBorder="1" applyAlignment="1">
      <alignment horizontal="right" vertical="center" wrapText="1"/>
    </xf>
    <xf numFmtId="164" fontId="13" fillId="0" borderId="12" xfId="4" applyNumberFormat="1" applyFont="1" applyFill="1" applyBorder="1" applyAlignment="1">
      <alignment vertical="center" wrapText="1"/>
    </xf>
    <xf numFmtId="170" fontId="13" fillId="6" borderId="12" xfId="7" applyNumberFormat="1" applyFont="1" applyFill="1" applyBorder="1" applyAlignment="1">
      <alignment horizontal="right" vertical="center" wrapText="1"/>
    </xf>
    <xf numFmtId="171" fontId="13" fillId="0" borderId="12" xfId="6" applyNumberFormat="1" applyFont="1" applyFill="1" applyBorder="1" applyAlignment="1">
      <alignment horizontal="center" vertical="center" wrapText="1"/>
    </xf>
    <xf numFmtId="164" fontId="13" fillId="5" borderId="12" xfId="4" applyNumberFormat="1" applyFont="1" applyFill="1" applyBorder="1" applyAlignment="1">
      <alignment horizontal="right" vertical="center" wrapText="1"/>
    </xf>
    <xf numFmtId="170" fontId="13" fillId="6" borderId="12" xfId="4" applyNumberFormat="1" applyFont="1" applyFill="1" applyBorder="1" applyAlignment="1">
      <alignment horizontal="right" vertical="center" wrapText="1"/>
    </xf>
    <xf numFmtId="169" fontId="13" fillId="5" borderId="12" xfId="4" applyNumberFormat="1" applyFont="1" applyFill="1" applyBorder="1" applyAlignment="1">
      <alignment horizontal="right" vertical="center" wrapText="1"/>
    </xf>
    <xf numFmtId="171" fontId="13" fillId="0" borderId="12" xfId="4" applyNumberFormat="1" applyFont="1" applyFill="1" applyBorder="1" applyAlignment="1">
      <alignment vertical="center" wrapText="1"/>
    </xf>
    <xf numFmtId="173" fontId="13" fillId="5" borderId="12" xfId="4" applyNumberFormat="1" applyFont="1" applyFill="1" applyBorder="1" applyAlignment="1">
      <alignment horizontal="right" vertical="center" wrapText="1"/>
    </xf>
    <xf numFmtId="170" fontId="13" fillId="0" borderId="12" xfId="4" applyNumberFormat="1" applyFont="1" applyFill="1" applyBorder="1" applyAlignment="1">
      <alignment horizontal="right" vertical="center" wrapText="1"/>
    </xf>
    <xf numFmtId="164" fontId="13" fillId="5" borderId="12" xfId="6" applyFont="1" applyFill="1" applyBorder="1" applyAlignment="1">
      <alignment horizontal="center" vertical="center" wrapText="1"/>
    </xf>
    <xf numFmtId="170" fontId="13" fillId="5" borderId="12" xfId="1" applyNumberFormat="1" applyFont="1" applyFill="1" applyBorder="1" applyAlignment="1">
      <alignment horizontal="right" vertical="center" wrapText="1"/>
    </xf>
    <xf numFmtId="164" fontId="13" fillId="5" borderId="12" xfId="4" applyNumberFormat="1" applyFont="1" applyFill="1" applyBorder="1" applyAlignment="1">
      <alignment vertical="center" wrapText="1"/>
    </xf>
    <xf numFmtId="170" fontId="13" fillId="5" borderId="12" xfId="7" applyNumberFormat="1" applyFont="1" applyFill="1" applyBorder="1" applyAlignment="1">
      <alignment horizontal="right" vertical="center" wrapText="1"/>
    </xf>
    <xf numFmtId="164" fontId="13" fillId="5" borderId="12" xfId="2" applyNumberFormat="1" applyFont="1" applyFill="1" applyBorder="1" applyAlignment="1">
      <alignment horizontal="right" vertical="center" wrapText="1"/>
    </xf>
    <xf numFmtId="0" fontId="27" fillId="0" borderId="0" xfId="0" applyFont="1" applyAlignment="1">
      <alignment horizontal="left" vertical="center" wrapText="1"/>
    </xf>
    <xf numFmtId="0" fontId="28" fillId="5" borderId="0" xfId="2" applyFont="1" applyFill="1" applyAlignment="1">
      <alignment horizontal="left" vertical="center" wrapText="1"/>
    </xf>
    <xf numFmtId="171" fontId="13" fillId="5" borderId="12" xfId="4" applyNumberFormat="1" applyFont="1" applyFill="1" applyBorder="1" applyAlignment="1">
      <alignment vertical="center" wrapText="1"/>
    </xf>
    <xf numFmtId="170" fontId="13" fillId="5" borderId="12" xfId="4" applyNumberFormat="1" applyFont="1" applyFill="1" applyBorder="1" applyAlignment="1">
      <alignment horizontal="right" vertical="center" wrapText="1"/>
    </xf>
    <xf numFmtId="171" fontId="17" fillId="4" borderId="12" xfId="4" applyNumberFormat="1" applyFont="1" applyFill="1" applyBorder="1" applyAlignment="1">
      <alignment horizontal="right" vertical="center" wrapText="1"/>
    </xf>
    <xf numFmtId="169" fontId="17" fillId="4" borderId="12" xfId="4" applyNumberFormat="1" applyFont="1" applyFill="1" applyBorder="1" applyAlignment="1">
      <alignment horizontal="right" vertical="center" wrapText="1"/>
    </xf>
    <xf numFmtId="167" fontId="17" fillId="4" borderId="13" xfId="2" applyNumberFormat="1" applyFont="1" applyFill="1" applyBorder="1" applyAlignment="1">
      <alignment vertical="center"/>
    </xf>
    <xf numFmtId="171" fontId="13" fillId="3" borderId="12" xfId="2" applyNumberFormat="1" applyFont="1" applyFill="1" applyBorder="1" applyAlignment="1">
      <alignment horizontal="right" vertical="center" wrapText="1"/>
    </xf>
    <xf numFmtId="169" fontId="13" fillId="3" borderId="12" xfId="2" applyNumberFormat="1" applyFont="1" applyFill="1" applyBorder="1" applyAlignment="1">
      <alignment horizontal="right" vertical="center" wrapText="1"/>
    </xf>
    <xf numFmtId="171" fontId="13" fillId="6" borderId="12" xfId="4" applyNumberFormat="1" applyFont="1" applyFill="1" applyBorder="1" applyAlignment="1">
      <alignment vertical="center" wrapText="1"/>
    </xf>
    <xf numFmtId="171" fontId="13" fillId="5" borderId="12" xfId="7" applyNumberFormat="1" applyFont="1" applyFill="1" applyBorder="1" applyAlignment="1">
      <alignment horizontal="right" vertical="center" wrapText="1"/>
    </xf>
    <xf numFmtId="171" fontId="13" fillId="5" borderId="12" xfId="2" applyNumberFormat="1" applyFont="1" applyFill="1" applyBorder="1" applyAlignment="1">
      <alignment horizontal="right" vertical="center" wrapText="1"/>
    </xf>
    <xf numFmtId="171" fontId="13" fillId="0" borderId="12" xfId="4" applyNumberFormat="1" applyFont="1" applyFill="1" applyBorder="1" applyAlignment="1">
      <alignment horizontal="right" vertical="center" wrapText="1"/>
    </xf>
    <xf numFmtId="0" fontId="24" fillId="0" borderId="12" xfId="2" applyFont="1" applyBorder="1" applyAlignment="1">
      <alignment horizontal="center" vertical="center" wrapText="1"/>
    </xf>
    <xf numFmtId="16" fontId="25" fillId="6" borderId="12" xfId="2" applyNumberFormat="1" applyFont="1" applyFill="1" applyBorder="1" applyAlignment="1">
      <alignment horizontal="center" vertical="center" wrapText="1"/>
    </xf>
    <xf numFmtId="16" fontId="25" fillId="6" borderId="12" xfId="5" applyNumberFormat="1" applyFont="1" applyFill="1" applyBorder="1" applyAlignment="1">
      <alignment horizontal="center" vertical="center" wrapText="1"/>
    </xf>
    <xf numFmtId="0" fontId="25" fillId="6" borderId="12" xfId="5" applyFont="1" applyFill="1" applyBorder="1" applyAlignment="1">
      <alignment horizontal="center" vertical="center" wrapText="1"/>
    </xf>
    <xf numFmtId="49" fontId="28" fillId="0" borderId="12" xfId="0" applyNumberFormat="1" applyFont="1" applyBorder="1" applyAlignment="1">
      <alignment horizontal="left" vertical="center" wrapText="1"/>
    </xf>
    <xf numFmtId="171" fontId="13" fillId="0" borderId="12" xfId="6" applyNumberFormat="1" applyFont="1" applyFill="1" applyBorder="1" applyAlignment="1">
      <alignment horizontal="right" vertical="center" wrapText="1"/>
    </xf>
    <xf numFmtId="170" fontId="13" fillId="0" borderId="12" xfId="1" applyNumberFormat="1" applyFont="1" applyFill="1" applyBorder="1" applyAlignment="1">
      <alignment horizontal="right" vertical="center" wrapText="1"/>
    </xf>
    <xf numFmtId="16" fontId="25" fillId="0" borderId="12" xfId="2" applyNumberFormat="1" applyFont="1" applyBorder="1" applyAlignment="1">
      <alignment horizontal="center" vertical="center" wrapText="1"/>
    </xf>
    <xf numFmtId="16" fontId="25" fillId="0" borderId="12" xfId="5" applyNumberFormat="1" applyFont="1" applyBorder="1" applyAlignment="1">
      <alignment horizontal="center" vertical="center" wrapText="1"/>
    </xf>
    <xf numFmtId="0" fontId="25" fillId="0" borderId="12" xfId="5" applyFont="1" applyBorder="1" applyAlignment="1">
      <alignment horizontal="center" vertical="center" wrapText="1"/>
    </xf>
    <xf numFmtId="0" fontId="28" fillId="5" borderId="12" xfId="2" applyFont="1" applyFill="1" applyBorder="1" applyAlignment="1">
      <alignment horizontal="left" vertical="center" wrapText="1"/>
    </xf>
    <xf numFmtId="164" fontId="13" fillId="0" borderId="12" xfId="4" applyNumberFormat="1" applyFont="1" applyFill="1" applyBorder="1" applyAlignment="1">
      <alignment horizontal="right" vertical="center" wrapText="1"/>
    </xf>
    <xf numFmtId="164" fontId="13" fillId="0" borderId="12" xfId="1" applyFont="1" applyFill="1" applyBorder="1" applyAlignment="1">
      <alignment horizontal="right" vertical="center" wrapText="1"/>
    </xf>
    <xf numFmtId="167" fontId="17" fillId="4" borderId="12" xfId="2" applyNumberFormat="1" applyFont="1" applyFill="1" applyBorder="1" applyAlignment="1">
      <alignment vertical="center"/>
    </xf>
    <xf numFmtId="0" fontId="27" fillId="0" borderId="0" xfId="0" applyFont="1" applyAlignment="1">
      <alignment horizontal="center" vertical="center" wrapText="1"/>
    </xf>
    <xf numFmtId="174" fontId="17" fillId="4" borderId="12" xfId="2" applyNumberFormat="1" applyFont="1" applyFill="1" applyBorder="1" applyAlignment="1">
      <alignment vertical="center"/>
    </xf>
    <xf numFmtId="167" fontId="17" fillId="0" borderId="12" xfId="2" applyNumberFormat="1" applyFont="1" applyBorder="1" applyAlignment="1">
      <alignment vertical="center"/>
    </xf>
    <xf numFmtId="174" fontId="17" fillId="0" borderId="12" xfId="2" applyNumberFormat="1" applyFont="1" applyBorder="1" applyAlignment="1">
      <alignment vertical="center"/>
    </xf>
    <xf numFmtId="0" fontId="28" fillId="0" borderId="12" xfId="0" applyFont="1" applyBorder="1" applyAlignment="1">
      <alignment horizontal="center" vertical="center" wrapText="1"/>
    </xf>
    <xf numFmtId="167" fontId="17" fillId="0" borderId="12" xfId="2" applyNumberFormat="1" applyFont="1" applyBorder="1" applyAlignment="1">
      <alignment horizontal="right" vertical="center"/>
    </xf>
    <xf numFmtId="174" fontId="17" fillId="0" borderId="12" xfId="2" applyNumberFormat="1" applyFont="1" applyBorder="1" applyAlignment="1">
      <alignment horizontal="right" vertical="center"/>
    </xf>
    <xf numFmtId="167" fontId="13" fillId="0" borderId="12" xfId="2" applyNumberFormat="1" applyFont="1" applyBorder="1" applyAlignment="1">
      <alignment vertical="center"/>
    </xf>
    <xf numFmtId="174" fontId="13" fillId="0" borderId="12" xfId="2" applyNumberFormat="1" applyFont="1" applyBorder="1" applyAlignment="1">
      <alignment vertical="center"/>
    </xf>
    <xf numFmtId="0" fontId="28" fillId="0" borderId="12" xfId="2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175" fontId="28" fillId="0" borderId="12" xfId="0" applyNumberFormat="1" applyFont="1" applyBorder="1" applyAlignment="1">
      <alignment horizontal="center" vertical="center" wrapText="1"/>
    </xf>
    <xf numFmtId="0" fontId="28" fillId="0" borderId="12" xfId="17" applyFont="1" applyBorder="1" applyAlignment="1">
      <alignment horizontal="left" vertical="center" wrapText="1"/>
    </xf>
    <xf numFmtId="0" fontId="28" fillId="0" borderId="12" xfId="17" applyFont="1" applyBorder="1" applyAlignment="1">
      <alignment horizontal="center" vertical="center" wrapText="1"/>
    </xf>
    <xf numFmtId="0" fontId="28" fillId="0" borderId="12" xfId="49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/>
    </xf>
    <xf numFmtId="0" fontId="35" fillId="0" borderId="12" xfId="49" applyFont="1" applyBorder="1" applyAlignment="1">
      <alignment horizontal="center" vertical="center"/>
    </xf>
    <xf numFmtId="0" fontId="36" fillId="0" borderId="12" xfId="49" applyFont="1" applyBorder="1" applyAlignment="1">
      <alignment horizontal="center" vertical="center"/>
    </xf>
    <xf numFmtId="0" fontId="28" fillId="0" borderId="12" xfId="49" applyFont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 wrapText="1"/>
    </xf>
    <xf numFmtId="167" fontId="13" fillId="3" borderId="13" xfId="2" applyNumberFormat="1" applyFont="1" applyFill="1" applyBorder="1" applyAlignment="1">
      <alignment vertical="center"/>
    </xf>
    <xf numFmtId="171" fontId="13" fillId="0" borderId="12" xfId="1" applyNumberFormat="1" applyFont="1" applyFill="1" applyBorder="1" applyAlignment="1">
      <alignment horizontal="right" vertical="center" wrapText="1"/>
    </xf>
    <xf numFmtId="171" fontId="13" fillId="0" borderId="12" xfId="8" applyNumberFormat="1" applyFont="1" applyFill="1" applyBorder="1" applyAlignment="1">
      <alignment horizontal="right" vertical="center" wrapText="1"/>
    </xf>
    <xf numFmtId="164" fontId="13" fillId="0" borderId="12" xfId="9" applyNumberFormat="1" applyFont="1" applyFill="1" applyBorder="1" applyAlignment="1">
      <alignment horizontal="right" vertical="center" wrapText="1"/>
    </xf>
    <xf numFmtId="171" fontId="13" fillId="0" borderId="12" xfId="10" applyNumberFormat="1" applyFont="1" applyFill="1" applyBorder="1" applyAlignment="1">
      <alignment horizontal="right" vertical="center" wrapText="1"/>
    </xf>
    <xf numFmtId="164" fontId="13" fillId="0" borderId="12" xfId="12" applyNumberFormat="1" applyFont="1" applyFill="1" applyBorder="1" applyAlignment="1">
      <alignment horizontal="right" vertical="center" wrapText="1"/>
    </xf>
    <xf numFmtId="171" fontId="13" fillId="0" borderId="12" xfId="12" applyNumberFormat="1" applyFont="1" applyFill="1" applyBorder="1" applyAlignment="1">
      <alignment horizontal="right" vertical="center" wrapText="1"/>
    </xf>
    <xf numFmtId="171" fontId="34" fillId="0" borderId="12" xfId="12" applyNumberFormat="1" applyFont="1" applyFill="1" applyBorder="1" applyAlignment="1">
      <alignment horizontal="right" vertical="center" wrapText="1"/>
    </xf>
    <xf numFmtId="173" fontId="13" fillId="0" borderId="12" xfId="4" applyNumberFormat="1" applyFont="1" applyFill="1" applyBorder="1" applyAlignment="1">
      <alignment horizontal="right" vertical="center" wrapText="1"/>
    </xf>
    <xf numFmtId="171" fontId="13" fillId="0" borderId="12" xfId="13" applyNumberFormat="1" applyFont="1" applyFill="1" applyBorder="1" applyAlignment="1">
      <alignment horizontal="right" vertical="center" wrapText="1"/>
    </xf>
    <xf numFmtId="169" fontId="13" fillId="0" borderId="12" xfId="4" applyNumberFormat="1" applyFont="1" applyFill="1" applyBorder="1" applyAlignment="1">
      <alignment horizontal="right" vertical="center" wrapText="1"/>
    </xf>
    <xf numFmtId="171" fontId="13" fillId="0" borderId="12" xfId="16" applyNumberFormat="1" applyFont="1" applyFill="1" applyBorder="1" applyAlignment="1">
      <alignment horizontal="right" vertical="center" wrapText="1"/>
    </xf>
    <xf numFmtId="164" fontId="13" fillId="0" borderId="12" xfId="2" applyNumberFormat="1" applyFont="1" applyFill="1" applyBorder="1" applyAlignment="1">
      <alignment horizontal="right" vertical="center" wrapText="1"/>
    </xf>
    <xf numFmtId="171" fontId="13" fillId="0" borderId="12" xfId="7" applyNumberFormat="1" applyFont="1" applyFill="1" applyBorder="1" applyAlignment="1">
      <alignment horizontal="right" vertical="center" wrapText="1"/>
    </xf>
    <xf numFmtId="0" fontId="28" fillId="0" borderId="12" xfId="0" applyFont="1" applyFill="1" applyBorder="1" applyAlignment="1">
      <alignment horizontal="center" vertical="center" wrapText="1"/>
    </xf>
    <xf numFmtId="174" fontId="13" fillId="0" borderId="12" xfId="2" applyNumberFormat="1" applyFont="1" applyFill="1" applyBorder="1" applyAlignment="1">
      <alignment vertical="center"/>
    </xf>
    <xf numFmtId="0" fontId="28" fillId="0" borderId="14" xfId="0" applyFont="1" applyFill="1" applyBorder="1" applyAlignment="1">
      <alignment horizontal="center" vertical="center" wrapText="1"/>
    </xf>
    <xf numFmtId="0" fontId="28" fillId="0" borderId="12" xfId="49" applyFont="1" applyFill="1" applyBorder="1" applyAlignment="1">
      <alignment horizontal="center" vertical="center" wrapText="1"/>
    </xf>
    <xf numFmtId="0" fontId="28" fillId="0" borderId="12" xfId="2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12" fillId="0" borderId="0" xfId="0" applyNumberFormat="1" applyFont="1"/>
    <xf numFmtId="0" fontId="37" fillId="0" borderId="12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2" xfId="0" applyNumberFormat="1" applyFont="1" applyFill="1" applyBorder="1" applyAlignment="1">
      <alignment horizontal="center" vertical="center" wrapText="1"/>
    </xf>
    <xf numFmtId="0" fontId="28" fillId="0" borderId="12" xfId="2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9" xfId="2" applyFont="1" applyFill="1" applyBorder="1" applyAlignment="1">
      <alignment horizontal="center" vertical="center" wrapText="1"/>
    </xf>
    <xf numFmtId="0" fontId="28" fillId="0" borderId="9" xfId="2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2" xfId="2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28" fillId="0" borderId="12" xfId="17" applyFont="1" applyFill="1" applyBorder="1" applyAlignment="1">
      <alignment horizontal="center" vertical="center" wrapText="1"/>
    </xf>
    <xf numFmtId="0" fontId="28" fillId="0" borderId="2" xfId="49" applyFont="1" applyFill="1" applyBorder="1" applyAlignment="1">
      <alignment horizontal="center" vertical="center" wrapText="1"/>
    </xf>
    <xf numFmtId="0" fontId="28" fillId="0" borderId="12" xfId="100" applyFont="1" applyFill="1" applyBorder="1" applyAlignment="1">
      <alignment horizontal="center" vertical="center" wrapText="1"/>
    </xf>
    <xf numFmtId="0" fontId="28" fillId="0" borderId="12" xfId="10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8" fillId="0" borderId="12" xfId="2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" fontId="28" fillId="0" borderId="12" xfId="0" applyNumberFormat="1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167" fontId="28" fillId="0" borderId="12" xfId="2" applyNumberFormat="1" applyFont="1" applyBorder="1" applyAlignment="1">
      <alignment horizontal="center" vertical="center" wrapText="1"/>
    </xf>
    <xf numFmtId="167" fontId="13" fillId="0" borderId="13" xfId="2" applyNumberFormat="1" applyFont="1" applyFill="1" applyBorder="1" applyAlignment="1">
      <alignment vertical="center"/>
    </xf>
    <xf numFmtId="167" fontId="13" fillId="0" borderId="12" xfId="2" applyNumberFormat="1" applyFont="1" applyFill="1" applyBorder="1" applyAlignment="1">
      <alignment vertical="center"/>
    </xf>
    <xf numFmtId="169" fontId="17" fillId="0" borderId="12" xfId="4" applyNumberFormat="1" applyFont="1" applyFill="1" applyBorder="1" applyAlignment="1">
      <alignment horizontal="right" vertical="center" wrapText="1"/>
    </xf>
    <xf numFmtId="164" fontId="17" fillId="4" borderId="12" xfId="2" applyNumberFormat="1" applyFont="1" applyFill="1" applyBorder="1" applyAlignment="1">
      <alignment vertical="center"/>
    </xf>
    <xf numFmtId="167" fontId="13" fillId="0" borderId="13" xfId="2" applyNumberFormat="1" applyFont="1" applyFill="1" applyBorder="1" applyAlignment="1">
      <alignment horizontal="center" vertical="center"/>
    </xf>
    <xf numFmtId="164" fontId="13" fillId="0" borderId="12" xfId="2" applyNumberFormat="1" applyFont="1" applyFill="1" applyBorder="1" applyAlignment="1">
      <alignment vertical="center"/>
    </xf>
    <xf numFmtId="174" fontId="13" fillId="0" borderId="12" xfId="2" applyNumberFormat="1" applyFont="1" applyFill="1" applyBorder="1" applyAlignment="1">
      <alignment horizontal="center" vertical="center"/>
    </xf>
    <xf numFmtId="174" fontId="17" fillId="0" borderId="12" xfId="2" applyNumberFormat="1" applyFont="1" applyFill="1" applyBorder="1" applyAlignment="1">
      <alignment vertical="center"/>
    </xf>
    <xf numFmtId="167" fontId="17" fillId="0" borderId="13" xfId="2" applyNumberFormat="1" applyFont="1" applyFill="1" applyBorder="1" applyAlignment="1">
      <alignment horizontal="center" vertical="center"/>
    </xf>
    <xf numFmtId="167" fontId="17" fillId="0" borderId="12" xfId="2" applyNumberFormat="1" applyFont="1" applyFill="1" applyBorder="1" applyAlignment="1">
      <alignment horizontal="center" vertical="center"/>
    </xf>
    <xf numFmtId="174" fontId="17" fillId="0" borderId="12" xfId="2" applyNumberFormat="1" applyFont="1" applyFill="1" applyBorder="1" applyAlignment="1">
      <alignment horizontal="center" vertical="center"/>
    </xf>
    <xf numFmtId="169" fontId="17" fillId="0" borderId="12" xfId="4" applyNumberFormat="1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167" fontId="17" fillId="0" borderId="13" xfId="2" applyNumberFormat="1" applyFont="1" applyFill="1" applyBorder="1" applyAlignment="1">
      <alignment horizontal="right" vertical="center"/>
    </xf>
    <xf numFmtId="167" fontId="17" fillId="0" borderId="12" xfId="2" applyNumberFormat="1" applyFont="1" applyFill="1" applyBorder="1" applyAlignment="1">
      <alignment vertical="center"/>
    </xf>
    <xf numFmtId="0" fontId="28" fillId="0" borderId="9" xfId="2" applyFont="1" applyBorder="1" applyAlignment="1">
      <alignment horizontal="center" vertical="center" wrapText="1"/>
    </xf>
    <xf numFmtId="169" fontId="17" fillId="5" borderId="12" xfId="4" applyNumberFormat="1" applyFont="1" applyFill="1" applyBorder="1" applyAlignment="1">
      <alignment horizontal="right" vertical="center" wrapText="1"/>
    </xf>
    <xf numFmtId="167" fontId="17" fillId="5" borderId="13" xfId="2" applyNumberFormat="1" applyFont="1" applyFill="1" applyBorder="1" applyAlignment="1">
      <alignment horizontal="right" vertical="center"/>
    </xf>
    <xf numFmtId="167" fontId="17" fillId="5" borderId="12" xfId="2" applyNumberFormat="1" applyFont="1" applyFill="1" applyBorder="1" applyAlignment="1">
      <alignment horizontal="right" vertical="center"/>
    </xf>
    <xf numFmtId="165" fontId="17" fillId="4" borderId="12" xfId="2" applyNumberFormat="1" applyFont="1" applyFill="1" applyBorder="1" applyAlignment="1">
      <alignment vertical="center"/>
    </xf>
    <xf numFmtId="174" fontId="17" fillId="5" borderId="12" xfId="2" applyNumberFormat="1" applyFont="1" applyFill="1" applyBorder="1" applyAlignment="1">
      <alignment vertical="center"/>
    </xf>
    <xf numFmtId="0" fontId="13" fillId="0" borderId="12" xfId="4" applyNumberFormat="1" applyFont="1" applyFill="1" applyBorder="1" applyAlignment="1">
      <alignment horizontal="right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2" xfId="17" applyFont="1" applyBorder="1" applyAlignment="1">
      <alignment horizontal="center" vertical="center" wrapText="1"/>
    </xf>
    <xf numFmtId="0" fontId="27" fillId="0" borderId="12" xfId="49" applyFont="1" applyBorder="1" applyAlignment="1">
      <alignment horizontal="center" vertical="center" wrapText="1"/>
    </xf>
    <xf numFmtId="0" fontId="27" fillId="0" borderId="2" xfId="49" applyFont="1" applyBorder="1" applyAlignment="1">
      <alignment horizontal="center" vertical="center"/>
    </xf>
    <xf numFmtId="0" fontId="27" fillId="0" borderId="12" xfId="49" applyFont="1" applyBorder="1" applyAlignment="1">
      <alignment horizontal="center" vertical="center"/>
    </xf>
    <xf numFmtId="0" fontId="43" fillId="0" borderId="12" xfId="0" applyFont="1" applyBorder="1" applyAlignment="1">
      <alignment horizontal="lef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left" vertical="center" wrapText="1"/>
    </xf>
    <xf numFmtId="2" fontId="27" fillId="0" borderId="12" xfId="0" applyNumberFormat="1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28" fillId="0" borderId="12" xfId="2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2" xfId="2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8" fillId="0" borderId="2" xfId="2" applyFont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2" applyFont="1" applyBorder="1" applyAlignment="1">
      <alignment horizontal="left" vertical="center" wrapText="1"/>
    </xf>
    <xf numFmtId="0" fontId="28" fillId="0" borderId="9" xfId="2" applyFont="1" applyBorder="1" applyAlignment="1">
      <alignment horizontal="left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12" xfId="2" applyFont="1" applyBorder="1" applyAlignment="1">
      <alignment horizontal="left" vertical="center" wrapText="1"/>
    </xf>
    <xf numFmtId="0" fontId="28" fillId="0" borderId="12" xfId="2" applyFont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0" fontId="41" fillId="0" borderId="2" xfId="0" applyFont="1" applyBorder="1" applyAlignment="1">
      <alignment horizontal="center" vertical="center" wrapText="1"/>
    </xf>
    <xf numFmtId="0" fontId="9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3" fillId="0" borderId="12" xfId="2" applyFont="1" applyFill="1" applyBorder="1" applyAlignment="1">
      <alignment horizontal="center" vertical="center" wrapText="1"/>
    </xf>
    <xf numFmtId="165" fontId="13" fillId="5" borderId="12" xfId="2" applyNumberFormat="1" applyFont="1" applyFill="1" applyBorder="1" applyAlignment="1">
      <alignment vertical="center"/>
    </xf>
    <xf numFmtId="165" fontId="13" fillId="5" borderId="12" xfId="2" applyNumberFormat="1" applyFont="1" applyFill="1" applyBorder="1" applyAlignment="1">
      <alignment horizontal="right" vertical="center"/>
    </xf>
    <xf numFmtId="0" fontId="26" fillId="0" borderId="12" xfId="0" applyFont="1" applyBorder="1" applyAlignment="1">
      <alignment horizontal="left" vertical="center" wrapText="1"/>
    </xf>
    <xf numFmtId="0" fontId="28" fillId="0" borderId="2" xfId="49" applyFont="1" applyBorder="1" applyAlignment="1">
      <alignment horizontal="left" vertical="center" wrapText="1"/>
    </xf>
    <xf numFmtId="49" fontId="28" fillId="0" borderId="12" xfId="0" applyNumberFormat="1" applyFont="1" applyFill="1" applyBorder="1" applyAlignment="1">
      <alignment horizontal="left" vertical="center" wrapText="1"/>
    </xf>
    <xf numFmtId="0" fontId="28" fillId="0" borderId="12" xfId="2" applyFont="1" applyFill="1" applyBorder="1" applyAlignment="1">
      <alignment horizontal="left" vertical="center" wrapText="1"/>
    </xf>
    <xf numFmtId="0" fontId="28" fillId="0" borderId="12" xfId="0" applyFont="1" applyFill="1" applyBorder="1" applyAlignment="1">
      <alignment horizontal="center" vertical="center" wrapText="1"/>
    </xf>
    <xf numFmtId="167" fontId="13" fillId="5" borderId="12" xfId="2" applyNumberFormat="1" applyFont="1" applyFill="1" applyBorder="1" applyAlignment="1">
      <alignment vertical="center"/>
    </xf>
    <xf numFmtId="165" fontId="13" fillId="3" borderId="12" xfId="2" applyNumberFormat="1" applyFont="1" applyFill="1" applyBorder="1" applyAlignment="1">
      <alignment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2" applyFont="1" applyFill="1" applyBorder="1" applyAlignment="1">
      <alignment horizontal="center" vertical="center" wrapText="1"/>
    </xf>
    <xf numFmtId="0" fontId="13" fillId="0" borderId="4" xfId="2" applyFont="1" applyFill="1" applyBorder="1" applyAlignment="1">
      <alignment horizontal="center" vertical="center" wrapText="1"/>
    </xf>
    <xf numFmtId="0" fontId="13" fillId="0" borderId="5" xfId="2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wrapText="1"/>
    </xf>
    <xf numFmtId="0" fontId="13" fillId="0" borderId="10" xfId="2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3" fillId="0" borderId="11" xfId="2" applyFont="1" applyFill="1" applyBorder="1" applyAlignment="1">
      <alignment horizontal="center" vertical="center" wrapText="1"/>
    </xf>
    <xf numFmtId="172" fontId="13" fillId="0" borderId="2" xfId="3" applyNumberFormat="1" applyFont="1" applyBorder="1" applyAlignment="1">
      <alignment horizontal="center" vertical="center" wrapText="1"/>
    </xf>
    <xf numFmtId="172" fontId="13" fillId="0" borderId="6" xfId="3" applyNumberFormat="1" applyFont="1" applyBorder="1" applyAlignment="1">
      <alignment horizontal="center" vertical="center" wrapText="1"/>
    </xf>
    <xf numFmtId="172" fontId="13" fillId="0" borderId="9" xfId="3" applyNumberFormat="1" applyFont="1" applyBorder="1" applyAlignment="1">
      <alignment horizontal="center" vertical="center" wrapText="1"/>
    </xf>
    <xf numFmtId="0" fontId="13" fillId="0" borderId="2" xfId="14" applyFont="1" applyBorder="1" applyAlignment="1">
      <alignment horizontal="center" vertical="center" wrapText="1"/>
    </xf>
    <xf numFmtId="0" fontId="13" fillId="0" borderId="6" xfId="14" applyFont="1" applyBorder="1" applyAlignment="1">
      <alignment horizontal="center" vertical="center" wrapText="1"/>
    </xf>
    <xf numFmtId="0" fontId="13" fillId="0" borderId="9" xfId="14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5" borderId="2" xfId="2" applyFont="1" applyFill="1" applyBorder="1" applyAlignment="1">
      <alignment horizontal="center" vertical="center" wrapText="1"/>
    </xf>
    <xf numFmtId="0" fontId="13" fillId="5" borderId="6" xfId="2" applyFont="1" applyFill="1" applyBorder="1" applyAlignment="1">
      <alignment horizontal="center" vertical="center" wrapText="1"/>
    </xf>
    <xf numFmtId="0" fontId="13" fillId="5" borderId="9" xfId="2" applyFont="1" applyFill="1" applyBorder="1" applyAlignment="1">
      <alignment horizontal="center" vertical="center" wrapText="1"/>
    </xf>
    <xf numFmtId="168" fontId="13" fillId="0" borderId="2" xfId="3" applyNumberFormat="1" applyFont="1" applyBorder="1" applyAlignment="1">
      <alignment horizontal="center" vertical="center" wrapText="1"/>
    </xf>
    <xf numFmtId="168" fontId="13" fillId="0" borderId="6" xfId="3" applyNumberFormat="1" applyFont="1" applyBorder="1" applyAlignment="1">
      <alignment horizontal="center" vertical="center" wrapText="1"/>
    </xf>
    <xf numFmtId="168" fontId="13" fillId="0" borderId="9" xfId="3" applyNumberFormat="1" applyFont="1" applyBorder="1" applyAlignment="1">
      <alignment horizontal="center" vertical="center" wrapText="1"/>
    </xf>
    <xf numFmtId="0" fontId="13" fillId="0" borderId="2" xfId="11" applyFont="1" applyBorder="1" applyAlignment="1">
      <alignment horizontal="center" vertical="center" wrapText="1"/>
    </xf>
    <xf numFmtId="0" fontId="13" fillId="0" borderId="6" xfId="11" applyFont="1" applyBorder="1" applyAlignment="1">
      <alignment horizontal="center" vertical="center" wrapText="1"/>
    </xf>
    <xf numFmtId="0" fontId="13" fillId="0" borderId="9" xfId="11" applyFont="1" applyBorder="1" applyAlignment="1">
      <alignment horizontal="center" vertical="center" wrapText="1"/>
    </xf>
    <xf numFmtId="0" fontId="13" fillId="5" borderId="2" xfId="5" applyFont="1" applyFill="1" applyBorder="1" applyAlignment="1">
      <alignment horizontal="center" vertical="center" wrapText="1"/>
    </xf>
    <xf numFmtId="0" fontId="13" fillId="5" borderId="6" xfId="5" applyFont="1" applyFill="1" applyBorder="1" applyAlignment="1">
      <alignment horizontal="center" vertical="center" wrapText="1"/>
    </xf>
    <xf numFmtId="0" fontId="13" fillId="5" borderId="9" xfId="5" applyFont="1" applyFill="1" applyBorder="1" applyAlignment="1">
      <alignment horizontal="center" vertical="center" wrapText="1"/>
    </xf>
    <xf numFmtId="172" fontId="13" fillId="5" borderId="2" xfId="3" applyNumberFormat="1" applyFont="1" applyFill="1" applyBorder="1" applyAlignment="1">
      <alignment horizontal="center" vertical="center" wrapText="1"/>
    </xf>
    <xf numFmtId="172" fontId="13" fillId="5" borderId="6" xfId="3" applyNumberFormat="1" applyFont="1" applyFill="1" applyBorder="1" applyAlignment="1">
      <alignment horizontal="center" vertical="center" wrapText="1"/>
    </xf>
    <xf numFmtId="172" fontId="13" fillId="5" borderId="9" xfId="3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/>
    </xf>
    <xf numFmtId="0" fontId="20" fillId="0" borderId="6" xfId="2" applyFont="1" applyFill="1" applyBorder="1" applyAlignment="1">
      <alignment horizontal="center" vertical="center"/>
    </xf>
    <xf numFmtId="0" fontId="20" fillId="0" borderId="9" xfId="2" applyFont="1" applyFill="1" applyBorder="1" applyAlignment="1">
      <alignment horizontal="center" vertical="center"/>
    </xf>
    <xf numFmtId="0" fontId="13" fillId="0" borderId="13" xfId="2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20" fillId="0" borderId="6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17" fillId="0" borderId="3" xfId="2" applyFont="1" applyFill="1" applyBorder="1" applyAlignment="1">
      <alignment horizontal="center" vertical="center" wrapText="1"/>
    </xf>
    <xf numFmtId="0" fontId="17" fillId="0" borderId="4" xfId="2" applyFont="1" applyFill="1" applyBorder="1" applyAlignment="1">
      <alignment horizontal="center" vertical="center" wrapText="1"/>
    </xf>
    <xf numFmtId="0" fontId="17" fillId="0" borderId="5" xfId="2" applyFont="1" applyFill="1" applyBorder="1" applyAlignment="1">
      <alignment horizontal="center" vertical="center" wrapText="1"/>
    </xf>
    <xf numFmtId="0" fontId="17" fillId="0" borderId="7" xfId="2" applyFont="1" applyFill="1" applyBorder="1" applyAlignment="1">
      <alignment horizontal="center" vertical="center" wrapText="1"/>
    </xf>
    <xf numFmtId="0" fontId="17" fillId="0" borderId="0" xfId="2" applyFont="1" applyFill="1" applyAlignment="1">
      <alignment horizontal="center" vertical="center" wrapText="1"/>
    </xf>
    <xf numFmtId="0" fontId="17" fillId="0" borderId="8" xfId="2" applyFont="1" applyFill="1" applyBorder="1" applyAlignment="1">
      <alignment horizontal="center" vertical="center" wrapText="1"/>
    </xf>
    <xf numFmtId="0" fontId="17" fillId="0" borderId="10" xfId="2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17" fillId="0" borderId="11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2" xfId="2" applyFont="1" applyFill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wrapText="1"/>
    </xf>
    <xf numFmtId="0" fontId="15" fillId="0" borderId="5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5" fillId="0" borderId="0" xfId="2" applyFont="1" applyFill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13" fillId="2" borderId="2" xfId="2" applyFont="1" applyFill="1" applyBorder="1" applyAlignment="1">
      <alignment horizontal="center" vertical="center" wrapText="1"/>
    </xf>
    <xf numFmtId="0" fontId="13" fillId="2" borderId="9" xfId="2" applyFont="1" applyFill="1" applyBorder="1" applyAlignment="1">
      <alignment horizontal="center" vertical="center" wrapText="1"/>
    </xf>
    <xf numFmtId="164" fontId="13" fillId="2" borderId="2" xfId="1" applyFont="1" applyFill="1" applyBorder="1" applyAlignment="1">
      <alignment horizontal="center" vertical="center" wrapText="1"/>
    </xf>
    <xf numFmtId="164" fontId="13" fillId="2" borderId="9" xfId="1" applyFont="1" applyFill="1" applyBorder="1" applyAlignment="1">
      <alignment horizontal="center" vertical="center" wrapText="1"/>
    </xf>
    <xf numFmtId="165" fontId="13" fillId="2" borderId="2" xfId="2" applyNumberFormat="1" applyFont="1" applyFill="1" applyBorder="1" applyAlignment="1">
      <alignment horizontal="center" vertical="center" wrapText="1"/>
    </xf>
    <xf numFmtId="165" fontId="13" fillId="2" borderId="9" xfId="2" applyNumberFormat="1" applyFont="1" applyFill="1" applyBorder="1" applyAlignment="1">
      <alignment horizontal="center" vertical="center" wrapText="1"/>
    </xf>
    <xf numFmtId="0" fontId="33" fillId="2" borderId="2" xfId="96" applyFont="1" applyFill="1" applyBorder="1" applyAlignment="1">
      <alignment horizontal="center" vertical="center" wrapText="1"/>
    </xf>
    <xf numFmtId="0" fontId="33" fillId="2" borderId="9" xfId="96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28" fillId="0" borderId="12" xfId="2" applyFont="1" applyFill="1" applyBorder="1" applyAlignment="1">
      <alignment horizontal="left" vertical="center" wrapText="1"/>
    </xf>
    <xf numFmtId="0" fontId="28" fillId="0" borderId="2" xfId="2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center" wrapText="1"/>
    </xf>
    <xf numFmtId="0" fontId="28" fillId="0" borderId="6" xfId="0" applyFont="1" applyFill="1" applyBorder="1" applyAlignment="1">
      <alignment horizontal="left" vertical="center" wrapText="1"/>
    </xf>
    <xf numFmtId="0" fontId="28" fillId="0" borderId="12" xfId="2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left" vertical="center" wrapText="1"/>
    </xf>
    <xf numFmtId="0" fontId="27" fillId="0" borderId="12" xfId="2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2" xfId="2" applyFont="1" applyFill="1" applyBorder="1" applyAlignment="1">
      <alignment horizontal="center" vertical="center" wrapText="1"/>
    </xf>
    <xf numFmtId="0" fontId="27" fillId="0" borderId="6" xfId="2" applyFont="1" applyFill="1" applyBorder="1" applyAlignment="1">
      <alignment horizontal="center" vertical="center" wrapText="1"/>
    </xf>
    <xf numFmtId="0" fontId="27" fillId="0" borderId="9" xfId="2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6" xfId="2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8" fillId="0" borderId="9" xfId="2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27" fillId="0" borderId="9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left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8" fillId="0" borderId="2" xfId="2" applyFont="1" applyFill="1" applyBorder="1" applyAlignment="1">
      <alignment horizontal="left" vertical="center" wrapText="1"/>
    </xf>
    <xf numFmtId="0" fontId="28" fillId="0" borderId="6" xfId="2" applyFont="1" applyFill="1" applyBorder="1" applyAlignment="1">
      <alignment horizontal="left" vertical="center" wrapText="1"/>
    </xf>
    <xf numFmtId="0" fontId="28" fillId="0" borderId="9" xfId="2" applyFont="1" applyFill="1" applyBorder="1" applyAlignment="1">
      <alignment horizontal="left" vertical="center" wrapText="1"/>
    </xf>
  </cellXfs>
  <cellStyles count="117">
    <cellStyle name="Обычный" xfId="0" builtinId="0"/>
    <cellStyle name="Обычный 2" xfId="18" xr:uid="{28E97036-4CE4-4FA3-A240-EB0780B6508D}"/>
    <cellStyle name="Обычный 2 2" xfId="19" xr:uid="{EC951504-6BED-45C1-9C4B-0D8571F96235}"/>
    <cellStyle name="Обычный 2 2 10" xfId="96" xr:uid="{CAB9AF9D-7836-438A-B031-ECD96FB74CA6}"/>
    <cellStyle name="Обычный 2 2 11" xfId="104" xr:uid="{4CF2FB13-854C-47EA-B844-8E7049332478}"/>
    <cellStyle name="Обычный 2 2 11 3 2 8" xfId="11" xr:uid="{00000000-0005-0000-0000-000001000000}"/>
    <cellStyle name="Обычный 2 2 12 2 2 10 2 2 2" xfId="15" xr:uid="{00000000-0005-0000-0000-000002000000}"/>
    <cellStyle name="Обычный 2 2 14" xfId="20" xr:uid="{24438F03-21DD-4757-BF6D-A4900FAEE5DA}"/>
    <cellStyle name="Обычный 2 2 14 10 2" xfId="12" xr:uid="{00000000-0005-0000-0000-000003000000}"/>
    <cellStyle name="Обычный 2 2 14 2" xfId="49" xr:uid="{CE28163C-98C5-418A-BEB1-51B328997D9E}"/>
    <cellStyle name="Обычный 2 2 14 2 2" xfId="116" xr:uid="{3DBEFF94-0604-4DCF-B648-AAA15037A144}"/>
    <cellStyle name="Обычный 2 2 14 2 3" xfId="108" xr:uid="{C3266199-7C00-4B81-8787-8F9FE511A4C7}"/>
    <cellStyle name="Обычный 2 2 14 2 9 2" xfId="2" xr:uid="{00000000-0005-0000-0000-000004000000}"/>
    <cellStyle name="Обычный 2 2 14 2 9 2 2" xfId="98" xr:uid="{269CCB5C-9B99-4D83-920B-0D7D88C84BCA}"/>
    <cellStyle name="Обычный 2 2 14 2 9 2 3" xfId="101" xr:uid="{408343A2-0CC0-47C0-8C2C-B877D885144D}"/>
    <cellStyle name="Обычный 2 2 14 3" xfId="37" xr:uid="{65906AF1-8CAC-47EA-AE07-6C1596E20CBF}"/>
    <cellStyle name="Обычный 2 2 14 3 2" xfId="110" xr:uid="{0C90AAAE-1DA1-4BF7-9BB6-B326ADCAF755}"/>
    <cellStyle name="Обычный 2 2 14 4" xfId="97" xr:uid="{EA8D84C1-BFEC-41E4-B208-DEC22FBC34A9}"/>
    <cellStyle name="Обычный 2 2 14 5" xfId="105" xr:uid="{D01A7A60-D0FC-426E-B120-27C63F1F792A}"/>
    <cellStyle name="Обычный 2 2 2" xfId="48" xr:uid="{D136782C-91F8-4FA0-B640-E248A72DE200}"/>
    <cellStyle name="Обычный 2 2 2 2" xfId="55" xr:uid="{0F1796CF-7FB2-44B2-A580-0139B2144B0A}"/>
    <cellStyle name="Обычный 2 2 2 2 2" xfId="70" xr:uid="{A9409D61-F51E-4D14-A09C-3718BD34A18F}"/>
    <cellStyle name="Обычный 2 2 2 2 3" xfId="115" xr:uid="{C6408027-2BB9-49EF-9D55-E44C6DAF81E1}"/>
    <cellStyle name="Обычный 2 2 2 3" xfId="71" xr:uid="{811B660E-408E-4480-A025-B93B686EF3BF}"/>
    <cellStyle name="Обычный 2 2 2 4" xfId="107" xr:uid="{E75DAA15-0BA0-41E9-B79C-86FBC1E3141F}"/>
    <cellStyle name="Обычный 2 2 3" xfId="36" xr:uid="{3931DF8D-3BFD-48DF-BEF4-D732B97C18A1}"/>
    <cellStyle name="Обычный 2 2 3 2" xfId="54" xr:uid="{B2D08B11-DA08-4108-8A5A-36AF1035DADF}"/>
    <cellStyle name="Обычный 2 2 3 2 2" xfId="72" xr:uid="{2DEC6953-4CD2-47AE-BE32-ED2D6ACC48D0}"/>
    <cellStyle name="Обычный 2 2 3 3" xfId="73" xr:uid="{85EF861F-19CA-42F7-97B0-6779275615AE}"/>
    <cellStyle name="Обычный 2 2 3 4" xfId="109" xr:uid="{AC574DD8-5E9A-48E4-8A43-3C7C2E0D3346}"/>
    <cellStyle name="Обычный 2 2 4" xfId="53" xr:uid="{3E123A34-94F4-42C1-B57E-A6C72F3983D8}"/>
    <cellStyle name="Обычный 2 2 4 2" xfId="52" xr:uid="{F3571E8A-DF5B-47C7-B351-95A1075F2F55}"/>
    <cellStyle name="Обычный 2 2 4 2 2" xfId="74" xr:uid="{7E9854DF-076C-42BF-93B9-095F6FD6399E}"/>
    <cellStyle name="Обычный 2 2 4 3" xfId="75" xr:uid="{B1D0596C-4261-4A18-A57D-E9EC249AB6EE}"/>
    <cellStyle name="Обычный 2 2 5" xfId="51" xr:uid="{6C3E25CE-541D-442B-980F-468631E7E17B}"/>
    <cellStyle name="Обычный 2 2 5 2" xfId="76" xr:uid="{BE62E9CA-E62B-4290-8BD6-6DFE0A1DB300}"/>
    <cellStyle name="Обычный 2 2 6" xfId="50" xr:uid="{F7316480-D60D-4253-B265-269225CAC065}"/>
    <cellStyle name="Обычный 2 2 6 2" xfId="77" xr:uid="{B63049AC-668B-4385-96E2-0D888D6D8755}"/>
    <cellStyle name="Обычный 2 2 6 8 2 3" xfId="14" xr:uid="{00000000-0005-0000-0000-000005000000}"/>
    <cellStyle name="Обычный 2 2 7" xfId="62" xr:uid="{1D1C657F-838F-4269-BE5D-508FD8AC9C50}"/>
    <cellStyle name="Обычный 2 2 7 2" xfId="63" xr:uid="{D7BF4B77-B47F-490F-8432-10B82237701D}"/>
    <cellStyle name="Обычный 2 2 7 2 2" xfId="64" xr:uid="{16C551E0-ACDA-47F6-AF0D-7427E62A3211}"/>
    <cellStyle name="Обычный 2 2 7 2 2 2" xfId="65" xr:uid="{5FB1B84F-4FD8-461C-BAD2-291E40BBA42E}"/>
    <cellStyle name="Обычный 2 2 7 2 2 2 2" xfId="78" xr:uid="{8E071BC1-2683-4D04-96EE-308EEA8E86D9}"/>
    <cellStyle name="Обычный 2 2 7 2 2 2 5 3" xfId="10" xr:uid="{00000000-0005-0000-0000-000006000000}"/>
    <cellStyle name="Обычный 2 2 7 2 2 3" xfId="66" xr:uid="{B7597C5F-E86B-4CC9-A80D-4617D344EBE1}"/>
    <cellStyle name="Обычный 2 2 7 2 2 3 2" xfId="67" xr:uid="{950D0070-FC5E-45BA-B8E5-7FA17A42AE64}"/>
    <cellStyle name="Обычный 2 2 7 2 2 3 2 2" xfId="68" xr:uid="{E863ED0E-1D8A-4E8D-91FC-0C681916979A}"/>
    <cellStyle name="Обычный 2 2 7 2 2 3 2 2 2" xfId="79" xr:uid="{B5AB9F19-3FEE-4B69-A25A-30F8A4F76259}"/>
    <cellStyle name="Обычный 2 2 7 2 2 3 2 2 3" xfId="69" xr:uid="{EC0FD043-10FB-40E2-AEFB-31C02E83A924}"/>
    <cellStyle name="Обычный 2 2 7 2 2 3 2 2 3 10 2 2" xfId="13" xr:uid="{00000000-0005-0000-0000-000007000000}"/>
    <cellStyle name="Обычный 2 2 7 2 2 3 2 2 3 2" xfId="94" xr:uid="{81C66E85-50FA-4379-AC7F-37C30D84570E}"/>
    <cellStyle name="Обычный 2 2 7 2 2 3 2 3" xfId="80" xr:uid="{72DB4384-6580-4553-A9A5-F89089F65BAB}"/>
    <cellStyle name="Обычный 2 2 7 2 2 3 3" xfId="81" xr:uid="{30574397-6EE4-426B-8BF0-5D4022327A7B}"/>
    <cellStyle name="Обычный 2 2 7 2 2 4" xfId="82" xr:uid="{EB862592-6A74-497E-B542-7A8A9AC1913D}"/>
    <cellStyle name="Обычный 2 2 7 2 2 6 3" xfId="9" xr:uid="{00000000-0005-0000-0000-000008000000}"/>
    <cellStyle name="Обычный 2 2 7 2 3" xfId="83" xr:uid="{622BEEEE-0C06-4B2F-ABDB-184E517F2743}"/>
    <cellStyle name="Обычный 2 2 7 3" xfId="84" xr:uid="{ACE2CB6D-E289-415A-B8FF-1CB677154AC1}"/>
    <cellStyle name="Обычный 2 2 7 7 2 3" xfId="5" xr:uid="{00000000-0005-0000-0000-000009000000}"/>
    <cellStyle name="Обычный 2 2 8" xfId="85" xr:uid="{C87AC256-C9DA-4FEB-90C9-85FBE408BC1D}"/>
    <cellStyle name="Обычный 2 2 9" xfId="93" xr:uid="{8977E41E-50E0-44AC-9AC8-5D8B287501DA}"/>
    <cellStyle name="Обычный 2 2_30-ра" xfId="3" xr:uid="{00000000-0005-0000-0000-00000A000000}"/>
    <cellStyle name="Обычный 2 3" xfId="35" xr:uid="{29E9355D-8A27-4A67-8430-0C16E41004EB}"/>
    <cellStyle name="Обычный 2 3 2" xfId="95" xr:uid="{34101158-9B32-4AAC-9C05-C151E1852543}"/>
    <cellStyle name="Обычный 3" xfId="21" xr:uid="{400240EA-519B-42FC-9CD1-C994A4238EB7}"/>
    <cellStyle name="Обычный 4" xfId="22" xr:uid="{7240A61E-8780-452B-8FD1-C44E72BEEA3E}"/>
    <cellStyle name="Обычный 4 2" xfId="38" xr:uid="{A4C55848-ECBA-4F27-B939-35FC4D351D04}"/>
    <cellStyle name="Обычный 4 2 2" xfId="56" xr:uid="{878716D3-0753-4D3A-988C-AFC52C84E35D}"/>
    <cellStyle name="Обычный 4 2 2 2" xfId="86" xr:uid="{063D30F4-CEF8-48E6-A68A-B775D7B919E7}"/>
    <cellStyle name="Обычный 4 2 3" xfId="87" xr:uid="{73E691E4-974E-4118-BBF2-CB0F54BE8914}"/>
    <cellStyle name="Обычный 4 2 4" xfId="111" xr:uid="{270B16AE-6992-4D57-B124-5319FFDA9531}"/>
    <cellStyle name="Обычный 4 3" xfId="57" xr:uid="{AA6C4C3A-AD6E-4DB8-9E06-3DFC3FF500BF}"/>
    <cellStyle name="Обычный 4 3 2" xfId="58" xr:uid="{B84EF707-B19C-478C-BA1B-B67BC419CFC8}"/>
    <cellStyle name="Обычный 4 3 2 2" xfId="88" xr:uid="{B7E71D57-5279-41FA-983A-4FC93CAB446C}"/>
    <cellStyle name="Обычный 4 3 3" xfId="89" xr:uid="{B4EC90AF-DE65-40B6-AB1F-0470BE450099}"/>
    <cellStyle name="Обычный 4 4" xfId="59" xr:uid="{7EE8B56E-85A4-485D-8120-AC2E4B8FA849}"/>
    <cellStyle name="Обычный 4 4 2" xfId="90" xr:uid="{DC82EA6E-6E5C-4D98-B278-031A5C60289F}"/>
    <cellStyle name="Обычный 4 5" xfId="60" xr:uid="{114D59C4-7CC4-4A06-BAF3-A7B741DF292A}"/>
    <cellStyle name="Обычный 4 5 2" xfId="91" xr:uid="{D8A09504-2C8D-46CF-BF83-ABDAE988D93D}"/>
    <cellStyle name="Обычный 4 6" xfId="92" xr:uid="{946771C0-4201-4D38-848C-0DBE3FD3FFFA}"/>
    <cellStyle name="Обычный 4 7" xfId="99" xr:uid="{1E0D0CE4-0C71-4E64-9D54-46FF0D55B9B9}"/>
    <cellStyle name="Обычный 4 8" xfId="106" xr:uid="{1A8C115C-B350-421D-A76C-1C3744D5C951}"/>
    <cellStyle name="Обычный 5" xfId="17" xr:uid="{6447E49E-DBE8-4474-AF0D-91AB671817B1}"/>
    <cellStyle name="Обычный 5 2" xfId="102" xr:uid="{C38AD66E-C481-4A9C-8F30-ED425208C837}"/>
    <cellStyle name="Обычный 6" xfId="34" xr:uid="{A6C3A228-9C68-4A46-93A5-D52FF9D4A32D}"/>
    <cellStyle name="Обычный 7" xfId="100" xr:uid="{C1A41787-D4A4-47F7-81FB-3A7811B5F57A}"/>
    <cellStyle name="Процентный 2" xfId="23" xr:uid="{AAD29143-B7FE-46F3-9DD4-1BA67EA5A31C}"/>
    <cellStyle name="Процентный 2 2" xfId="24" xr:uid="{C00657C7-2C00-49EC-9288-229BD145E8B8}"/>
    <cellStyle name="Процентный 2 2 2" xfId="40" xr:uid="{AD273E8E-E8F2-4C61-AA06-5CBE6197A80D}"/>
    <cellStyle name="Процентный 2 3" xfId="39" xr:uid="{30393B2A-12E5-4C5D-B8B1-ECCF5EA2FAA7}"/>
    <cellStyle name="Процентный 3" xfId="25" xr:uid="{F019DED3-6A7D-4F6B-A93A-C351F3AF3EC9}"/>
    <cellStyle name="Процентный 3 2" xfId="41" xr:uid="{CD592D6E-053A-4205-8593-A500C756265C}"/>
    <cellStyle name="Процентный 4" xfId="26" xr:uid="{8860694C-AB02-4587-B5F1-A76D40A89DE3}"/>
    <cellStyle name="Процентный 4 2" xfId="42" xr:uid="{F65F6286-6F07-486A-96A3-E0B72AAC27A7}"/>
    <cellStyle name="Финансовый" xfId="1" builtinId="3"/>
    <cellStyle name="Финансовый 2" xfId="27" xr:uid="{D453EB8D-CB02-4E04-B17E-3122679F160B}"/>
    <cellStyle name="Финансовый 2 2" xfId="28" xr:uid="{ED042C76-CC40-4F52-9ADC-5AED987F05C3}"/>
    <cellStyle name="Финансовый 2 2 2" xfId="4" xr:uid="{00000000-0005-0000-0000-00000C000000}"/>
    <cellStyle name="Финансовый 2 2 2 2" xfId="29" xr:uid="{FC5D94AE-7F8C-4450-9707-248EC52F7F9E}"/>
    <cellStyle name="Финансовый 2 3" xfId="7" xr:uid="{00000000-0005-0000-0000-00000D000000}"/>
    <cellStyle name="Финансовый 2 3 2" xfId="112" xr:uid="{BCDD5142-4992-4154-9BA6-43F23F8B097A}"/>
    <cellStyle name="Финансовый 2 3 3" xfId="6" xr:uid="{00000000-0005-0000-0000-00000E000000}"/>
    <cellStyle name="Финансовый 2 4" xfId="43" xr:uid="{9B4BF6D0-03CC-41F3-AD3E-C423E5189223}"/>
    <cellStyle name="Финансовый 2 5" xfId="8" xr:uid="{00000000-0005-0000-0000-00000F000000}"/>
    <cellStyle name="Финансовый 3" xfId="30" xr:uid="{8F8247B6-CBCF-40D8-AF6F-B557C31DCC76}"/>
    <cellStyle name="Финансовый 3 2" xfId="31" xr:uid="{C94EC34D-EF58-406D-8A61-69653397FDAF}"/>
    <cellStyle name="Финансовый 3 2 2" xfId="45" xr:uid="{A59B0D70-8DE0-4E90-968E-1A31087A237C}"/>
    <cellStyle name="Финансовый 3 2 2 2" xfId="103" xr:uid="{3FAB9F64-8D60-4714-932F-0E4077DC604A}"/>
    <cellStyle name="Финансовый 3 2 2 3" xfId="114" xr:uid="{9953D4D4-6F92-43A8-8739-306E2B859B32}"/>
    <cellStyle name="Финансовый 3 3" xfId="44" xr:uid="{FB984029-C83D-445E-8627-0F00E7589D52}"/>
    <cellStyle name="Финансовый 3 3 2" xfId="113" xr:uid="{FB2C62A8-C2D5-45E0-97F5-2D19B939F36B}"/>
    <cellStyle name="Финансовый 3 5" xfId="16" xr:uid="{00000000-0005-0000-0000-000010000000}"/>
    <cellStyle name="Финансовый 4" xfId="32" xr:uid="{6E0F9A68-1188-4BC6-B61A-7CC45B3B4B39}"/>
    <cellStyle name="Финансовый 4 2" xfId="46" xr:uid="{11C6FF6E-AFAF-47CF-8CBC-D745C6405166}"/>
    <cellStyle name="Финансовый 5" xfId="33" xr:uid="{34658365-5B93-4AF5-B8DE-90CE83F18638}"/>
    <cellStyle name="Финансовый 5 2" xfId="47" xr:uid="{98A09EB0-62DB-4561-AF64-D9A4663D5940}"/>
    <cellStyle name="Финансовый 6" xfId="61" xr:uid="{9740BF21-77C0-4920-8FFD-3414AE970FFA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Excel/&#1054;&#1090;&#1095;&#1077;&#1090;%20&#1087;&#1086;%20&#1052;&#1055;%2003%20-%202%20&#1082;&#1074;&#1072;&#1088;&#1090;&#1072;&#1083;%202022%20(&#1089;%20&#1087;&#1086;&#1082;&#1072;&#1079;&#1072;&#1090;&#1077;&#1083;&#1103;&#1084;&#108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П 3 (6 меясцев 2022)"/>
      <sheetName val="сводн.мес._73"/>
      <sheetName val="по уч-ям"/>
      <sheetName val="Лист1"/>
      <sheetName val="Лист2"/>
      <sheetName val="Лист3"/>
    </sheetNames>
    <sheetDataSet>
      <sheetData sheetId="0"/>
      <sheetData sheetId="1"/>
      <sheetData sheetId="2">
        <row r="50">
          <cell r="AB50">
            <v>2400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19"/>
  <sheetViews>
    <sheetView tabSelected="1" view="pageBreakPreview" zoomScale="20" zoomScaleNormal="20" zoomScaleSheetLayoutView="20" workbookViewId="0">
      <pane xSplit="5" ySplit="6" topLeftCell="F89" activePane="bottomRight" state="frozen"/>
      <selection pane="topRight" activeCell="D1" sqref="D1"/>
      <selection pane="bottomLeft" activeCell="A7" sqref="A7"/>
      <selection pane="bottomRight" activeCell="J95" sqref="J95"/>
    </sheetView>
  </sheetViews>
  <sheetFormatPr defaultRowHeight="70.5" x14ac:dyDescent="1.05"/>
  <cols>
    <col min="1" max="2" width="18.7109375" style="190" customWidth="1"/>
    <col min="3" max="3" width="9.85546875" style="191" customWidth="1"/>
    <col min="4" max="4" width="69.28515625" style="191" hidden="1" customWidth="1"/>
    <col min="5" max="5" width="77.140625" style="192" customWidth="1"/>
    <col min="6" max="6" width="66.5703125" style="2" customWidth="1"/>
    <col min="7" max="7" width="102.28515625" style="3" customWidth="1"/>
    <col min="8" max="8" width="78.7109375" style="3" customWidth="1"/>
    <col min="9" max="9" width="85.140625" style="4" customWidth="1"/>
    <col min="10" max="10" width="89.42578125" style="5" customWidth="1"/>
    <col min="11" max="11" width="81.140625" style="6" customWidth="1"/>
    <col min="12" max="12" width="80" style="6" customWidth="1"/>
    <col min="13" max="13" width="90" style="6" customWidth="1"/>
    <col min="14" max="14" width="147.28515625" style="3" customWidth="1"/>
    <col min="15" max="16384" width="9.140625" style="7"/>
  </cols>
  <sheetData>
    <row r="1" spans="1:14" ht="16.5" customHeight="1" x14ac:dyDescent="1.05">
      <c r="H1" s="113"/>
    </row>
    <row r="2" spans="1:14" ht="74.25" customHeight="1" x14ac:dyDescent="0.25">
      <c r="A2" s="260" t="s">
        <v>161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</row>
    <row r="3" spans="1:14" ht="54" customHeight="1" x14ac:dyDescent="0.25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</row>
    <row r="4" spans="1:14" s="8" customFormat="1" ht="87" customHeight="1" x14ac:dyDescent="0.8">
      <c r="A4" s="262" t="s">
        <v>0</v>
      </c>
      <c r="B4" s="264" t="s">
        <v>1</v>
      </c>
      <c r="C4" s="265"/>
      <c r="D4" s="265"/>
      <c r="E4" s="266"/>
      <c r="F4" s="270" t="s">
        <v>2</v>
      </c>
      <c r="G4" s="272" t="s">
        <v>163</v>
      </c>
      <c r="H4" s="272" t="s">
        <v>164</v>
      </c>
      <c r="I4" s="274" t="s">
        <v>165</v>
      </c>
      <c r="J4" s="276" t="s">
        <v>166</v>
      </c>
      <c r="K4" s="272" t="s">
        <v>168</v>
      </c>
      <c r="L4" s="278" t="s">
        <v>169</v>
      </c>
      <c r="M4" s="278" t="s">
        <v>170</v>
      </c>
      <c r="N4" s="221" t="s">
        <v>3</v>
      </c>
    </row>
    <row r="5" spans="1:14" s="8" customFormat="1" ht="409.5" customHeight="1" x14ac:dyDescent="0.8">
      <c r="A5" s="263"/>
      <c r="B5" s="267"/>
      <c r="C5" s="268"/>
      <c r="D5" s="268"/>
      <c r="E5" s="269"/>
      <c r="F5" s="271"/>
      <c r="G5" s="273"/>
      <c r="H5" s="273"/>
      <c r="I5" s="275"/>
      <c r="J5" s="277"/>
      <c r="K5" s="273"/>
      <c r="L5" s="279"/>
      <c r="M5" s="279"/>
      <c r="N5" s="223"/>
    </row>
    <row r="6" spans="1:14" s="11" customFormat="1" ht="249" customHeight="1" x14ac:dyDescent="0.8">
      <c r="A6" s="193">
        <v>1</v>
      </c>
      <c r="B6" s="245">
        <v>2</v>
      </c>
      <c r="C6" s="246"/>
      <c r="D6" s="246"/>
      <c r="E6" s="247"/>
      <c r="F6" s="9">
        <v>3</v>
      </c>
      <c r="G6" s="10">
        <v>4</v>
      </c>
      <c r="H6" s="10">
        <v>5</v>
      </c>
      <c r="I6" s="10">
        <v>6</v>
      </c>
      <c r="J6" s="10" t="s">
        <v>167</v>
      </c>
      <c r="K6" s="10" t="s">
        <v>190</v>
      </c>
      <c r="L6" s="10" t="s">
        <v>192</v>
      </c>
      <c r="M6" s="10" t="s">
        <v>191</v>
      </c>
      <c r="N6" s="9">
        <v>11</v>
      </c>
    </row>
    <row r="7" spans="1:14" s="12" customFormat="1" ht="154.5" customHeight="1" x14ac:dyDescent="0.25">
      <c r="A7" s="248"/>
      <c r="B7" s="251" t="s">
        <v>39</v>
      </c>
      <c r="C7" s="252"/>
      <c r="D7" s="252"/>
      <c r="E7" s="253"/>
      <c r="F7" s="53" t="s">
        <v>4</v>
      </c>
      <c r="G7" s="44">
        <f>G8+G9+G10+G11+G12</f>
        <v>13270489.344689999</v>
      </c>
      <c r="H7" s="44">
        <f>H8+H9+H10+H11+H12</f>
        <v>2187601.1964600002</v>
      </c>
      <c r="I7" s="44">
        <f>I8+I9+I10+I11+I12</f>
        <v>1430944.854691</v>
      </c>
      <c r="J7" s="45">
        <f>I7-H7</f>
        <v>-756656.34176900028</v>
      </c>
      <c r="K7" s="46">
        <f>I7/G7*100</f>
        <v>10.782909488289311</v>
      </c>
      <c r="L7" s="66">
        <f>I7-H7</f>
        <v>-756656.34176900028</v>
      </c>
      <c r="M7" s="44">
        <f>I7/H7*100</f>
        <v>65.411595907269131</v>
      </c>
      <c r="N7" s="224"/>
    </row>
    <row r="8" spans="1:14" s="12" customFormat="1" ht="146.1" customHeight="1" x14ac:dyDescent="0.25">
      <c r="A8" s="249"/>
      <c r="B8" s="254"/>
      <c r="C8" s="255"/>
      <c r="D8" s="255"/>
      <c r="E8" s="256"/>
      <c r="F8" s="54" t="s">
        <v>76</v>
      </c>
      <c r="G8" s="47">
        <f t="shared" ref="G8:M12" si="0">G14+G20+G26+G32+G38+G44+G50+G56+G62+G68+G74+G80+G86+G92+G98+G104+G110+G116+G122+G128+G134</f>
        <v>415015.09688000003</v>
      </c>
      <c r="H8" s="47">
        <f t="shared" si="0"/>
        <v>19414.89</v>
      </c>
      <c r="I8" s="47">
        <f t="shared" si="0"/>
        <v>18656.012880000002</v>
      </c>
      <c r="J8" s="48">
        <f t="shared" ref="J8:J12" si="1">I8-H8</f>
        <v>-758.87711999999738</v>
      </c>
      <c r="K8" s="88">
        <f>I8/H8*100</f>
        <v>96.091262324947508</v>
      </c>
      <c r="L8" s="88">
        <f>I8/G8*100</f>
        <v>4.4952612616389507</v>
      </c>
      <c r="M8" s="47">
        <f>M14+M20+M26+M32+M38+M44+M50+M56+M62+M68+M74+M80+M86+M92+M98+M104+M110+M116+M122+M128+M134</f>
        <v>329.65264696614162</v>
      </c>
      <c r="N8" s="225"/>
    </row>
    <row r="9" spans="1:14" s="12" customFormat="1" ht="146.1" customHeight="1" x14ac:dyDescent="0.25">
      <c r="A9" s="249"/>
      <c r="B9" s="254"/>
      <c r="C9" s="255"/>
      <c r="D9" s="255"/>
      <c r="E9" s="256"/>
      <c r="F9" s="54" t="s">
        <v>77</v>
      </c>
      <c r="G9" s="47">
        <f t="shared" si="0"/>
        <v>4416833.8803999983</v>
      </c>
      <c r="H9" s="47">
        <f t="shared" si="0"/>
        <v>1218571.4726000002</v>
      </c>
      <c r="I9" s="47">
        <f t="shared" si="0"/>
        <v>420563.57692000002</v>
      </c>
      <c r="J9" s="48">
        <f t="shared" si="1"/>
        <v>-798007.89568000019</v>
      </c>
      <c r="K9" s="88">
        <f t="shared" ref="K9:K12" si="2">IF(I9=0,0,I9/H9*100)</f>
        <v>34.512836249372079</v>
      </c>
      <c r="L9" s="88">
        <f>I9/G9*100</f>
        <v>9.5218337005219862</v>
      </c>
      <c r="M9" s="47">
        <f>M15+M21+M27+M33+M39+M45+M51+M57+M63+M69+M75+M81+M87+M93+M99+M105+M111+M117+M123+M129+M135</f>
        <v>668.75109891431248</v>
      </c>
      <c r="N9" s="225"/>
    </row>
    <row r="10" spans="1:14" s="12" customFormat="1" ht="146.1" customHeight="1" x14ac:dyDescent="0.25">
      <c r="A10" s="249"/>
      <c r="B10" s="254"/>
      <c r="C10" s="255"/>
      <c r="D10" s="255"/>
      <c r="E10" s="256"/>
      <c r="F10" s="54" t="s">
        <v>78</v>
      </c>
      <c r="G10" s="47">
        <f t="shared" si="0"/>
        <v>8218168.6674100012</v>
      </c>
      <c r="H10" s="47">
        <f t="shared" si="0"/>
        <v>935592.8338599999</v>
      </c>
      <c r="I10" s="47">
        <f t="shared" si="0"/>
        <v>976523.96489099984</v>
      </c>
      <c r="J10" s="48">
        <f t="shared" si="1"/>
        <v>40931.131030999939</v>
      </c>
      <c r="K10" s="88">
        <f t="shared" si="2"/>
        <v>104.37488718913433</v>
      </c>
      <c r="L10" s="88">
        <f>I10/G10*100</f>
        <v>11.882500888105483</v>
      </c>
      <c r="M10" s="47">
        <f>M16+M22+M28+M34+M40+M46+M52+M58+M64+M70+M76+M82+M88+M94+M100+M106+M112+M118+M124+M130+M136</f>
        <v>2709.4411636190916</v>
      </c>
      <c r="N10" s="225"/>
    </row>
    <row r="11" spans="1:14" s="12" customFormat="1" ht="162" x14ac:dyDescent="0.25">
      <c r="A11" s="249"/>
      <c r="B11" s="254"/>
      <c r="C11" s="255"/>
      <c r="D11" s="255"/>
      <c r="E11" s="256"/>
      <c r="F11" s="55" t="s">
        <v>80</v>
      </c>
      <c r="G11" s="202">
        <f t="shared" si="0"/>
        <v>0</v>
      </c>
      <c r="H11" s="202">
        <f t="shared" si="0"/>
        <v>0</v>
      </c>
      <c r="I11" s="202">
        <f t="shared" si="0"/>
        <v>0</v>
      </c>
      <c r="J11" s="202">
        <f t="shared" si="0"/>
        <v>0</v>
      </c>
      <c r="K11" s="202">
        <f t="shared" si="0"/>
        <v>0</v>
      </c>
      <c r="L11" s="202">
        <f t="shared" si="0"/>
        <v>0</v>
      </c>
      <c r="M11" s="202">
        <f t="shared" si="0"/>
        <v>0</v>
      </c>
      <c r="N11" s="225"/>
    </row>
    <row r="12" spans="1:14" s="12" customFormat="1" ht="146.1" customHeight="1" x14ac:dyDescent="0.25">
      <c r="A12" s="250"/>
      <c r="B12" s="257"/>
      <c r="C12" s="258"/>
      <c r="D12" s="258"/>
      <c r="E12" s="259"/>
      <c r="F12" s="56" t="s">
        <v>79</v>
      </c>
      <c r="G12" s="47">
        <f t="shared" si="0"/>
        <v>220471.7</v>
      </c>
      <c r="H12" s="47">
        <f t="shared" si="0"/>
        <v>14022</v>
      </c>
      <c r="I12" s="47">
        <f t="shared" si="0"/>
        <v>15201.300000000001</v>
      </c>
      <c r="J12" s="48">
        <f t="shared" si="1"/>
        <v>1179.3000000000011</v>
      </c>
      <c r="K12" s="88">
        <f t="shared" si="2"/>
        <v>108.41035515618316</v>
      </c>
      <c r="L12" s="88">
        <f t="shared" ref="L12" si="3">I12/G12*100</f>
        <v>6.8948985289268423</v>
      </c>
      <c r="M12" s="47">
        <f>M18+M24+M30+M36+M42+M48+M54+M60+M66+M72+M78+M84+M90+M96+M102+M108+M114+M120+M126+M132+M138</f>
        <v>306.29602543720193</v>
      </c>
      <c r="N12" s="226"/>
    </row>
    <row r="13" spans="1:14" s="1" customFormat="1" ht="135" customHeight="1" x14ac:dyDescent="0.25">
      <c r="A13" s="242">
        <v>1</v>
      </c>
      <c r="B13" s="206" t="s">
        <v>5</v>
      </c>
      <c r="C13" s="207"/>
      <c r="D13" s="207"/>
      <c r="E13" s="208"/>
      <c r="F13" s="53" t="s">
        <v>4</v>
      </c>
      <c r="G13" s="14">
        <f>G14+G15+G16+G17+G18</f>
        <v>3092659.35262</v>
      </c>
      <c r="H13" s="14">
        <f>H14+H15+H16+H17+H18</f>
        <v>566623.1</v>
      </c>
      <c r="I13" s="14">
        <f>I14+I15+I16+I17+I18</f>
        <v>562851.88561</v>
      </c>
      <c r="J13" s="15">
        <f>I13-G13</f>
        <v>-2529807.4670099998</v>
      </c>
      <c r="K13" s="16">
        <f>I13/G13*100</f>
        <v>18.199608215278229</v>
      </c>
      <c r="L13" s="66">
        <f>I13-H13</f>
        <v>-3771.2143899999792</v>
      </c>
      <c r="M13" s="68">
        <f>I13/H13*100</f>
        <v>99.334440408447875</v>
      </c>
      <c r="N13" s="239" t="s">
        <v>6</v>
      </c>
    </row>
    <row r="14" spans="1:14" s="1" customFormat="1" ht="135" customHeight="1" x14ac:dyDescent="0.25">
      <c r="A14" s="243"/>
      <c r="B14" s="209"/>
      <c r="C14" s="210"/>
      <c r="D14" s="210"/>
      <c r="E14" s="211"/>
      <c r="F14" s="54" t="s">
        <v>76</v>
      </c>
      <c r="G14" s="52">
        <v>93272.6</v>
      </c>
      <c r="H14" s="52">
        <v>15499.6</v>
      </c>
      <c r="I14" s="89">
        <v>15084</v>
      </c>
      <c r="J14" s="98">
        <f t="shared" ref="J14:J18" si="4">I14-G14</f>
        <v>-78188.600000000006</v>
      </c>
      <c r="K14" s="138">
        <f>I14/G14*100</f>
        <v>16.17195189155229</v>
      </c>
      <c r="L14" s="195">
        <f>I14-H14</f>
        <v>-415.60000000000036</v>
      </c>
      <c r="M14" s="98">
        <f>IF(H14=0,0,I14/H14*100)</f>
        <v>97.318640481044667</v>
      </c>
      <c r="N14" s="240"/>
    </row>
    <row r="15" spans="1:14" s="1" customFormat="1" ht="135" customHeight="1" x14ac:dyDescent="0.25">
      <c r="A15" s="243"/>
      <c r="B15" s="209"/>
      <c r="C15" s="210"/>
      <c r="D15" s="210"/>
      <c r="E15" s="211"/>
      <c r="F15" s="54" t="s">
        <v>77</v>
      </c>
      <c r="G15" s="52">
        <v>2102542.2999999998</v>
      </c>
      <c r="H15" s="52">
        <v>378955.8</v>
      </c>
      <c r="I15" s="89">
        <v>377901.7</v>
      </c>
      <c r="J15" s="98">
        <f t="shared" si="4"/>
        <v>-1724640.5999999999</v>
      </c>
      <c r="K15" s="138">
        <f t="shared" ref="K15:K18" si="5">I15/G15*100</f>
        <v>17.973559913634084</v>
      </c>
      <c r="L15" s="195">
        <f t="shared" ref="L15:L18" si="6">I15-H15</f>
        <v>-1054.0999999999767</v>
      </c>
      <c r="M15" s="98">
        <f t="shared" ref="M15:M24" si="7">IF(H15=0,0,I15/H15*100)</f>
        <v>99.72184091126195</v>
      </c>
      <c r="N15" s="240"/>
    </row>
    <row r="16" spans="1:14" s="1" customFormat="1" ht="135" customHeight="1" x14ac:dyDescent="0.25">
      <c r="A16" s="243"/>
      <c r="B16" s="209"/>
      <c r="C16" s="210"/>
      <c r="D16" s="210"/>
      <c r="E16" s="211"/>
      <c r="F16" s="54" t="s">
        <v>78</v>
      </c>
      <c r="G16" s="52">
        <v>846349.35262000002</v>
      </c>
      <c r="H16" s="52">
        <v>160215.70000000001</v>
      </c>
      <c r="I16" s="89">
        <v>157914.18560999999</v>
      </c>
      <c r="J16" s="98">
        <f t="shared" si="4"/>
        <v>-688435.16700999998</v>
      </c>
      <c r="K16" s="138">
        <f t="shared" si="5"/>
        <v>18.658274519990261</v>
      </c>
      <c r="L16" s="195">
        <f t="shared" si="6"/>
        <v>-2301.5143900000257</v>
      </c>
      <c r="M16" s="98">
        <f t="shared" si="7"/>
        <v>98.563490101157356</v>
      </c>
      <c r="N16" s="240"/>
    </row>
    <row r="17" spans="1:14" s="1" customFormat="1" ht="162" x14ac:dyDescent="0.25">
      <c r="A17" s="243"/>
      <c r="B17" s="209"/>
      <c r="C17" s="210"/>
      <c r="D17" s="210"/>
      <c r="E17" s="211"/>
      <c r="F17" s="55" t="s">
        <v>80</v>
      </c>
      <c r="G17" s="20"/>
      <c r="H17" s="20"/>
      <c r="I17" s="20"/>
      <c r="J17" s="98"/>
      <c r="K17" s="138"/>
      <c r="L17" s="194"/>
      <c r="M17" s="98"/>
      <c r="N17" s="240"/>
    </row>
    <row r="18" spans="1:14" s="1" customFormat="1" ht="117.75" customHeight="1" x14ac:dyDescent="0.25">
      <c r="A18" s="244"/>
      <c r="B18" s="212"/>
      <c r="C18" s="213"/>
      <c r="D18" s="213"/>
      <c r="E18" s="214"/>
      <c r="F18" s="56" t="s">
        <v>79</v>
      </c>
      <c r="G18" s="52">
        <v>50495.1</v>
      </c>
      <c r="H18" s="17">
        <v>11952</v>
      </c>
      <c r="I18" s="17">
        <v>11952</v>
      </c>
      <c r="J18" s="98">
        <f t="shared" si="4"/>
        <v>-38543.1</v>
      </c>
      <c r="K18" s="138">
        <f t="shared" si="5"/>
        <v>23.66962338920014</v>
      </c>
      <c r="L18" s="194">
        <f t="shared" si="6"/>
        <v>0</v>
      </c>
      <c r="M18" s="98">
        <f t="shared" si="7"/>
        <v>100</v>
      </c>
      <c r="N18" s="241"/>
    </row>
    <row r="19" spans="1:14" s="1" customFormat="1" ht="135" customHeight="1" x14ac:dyDescent="0.25">
      <c r="A19" s="242">
        <v>2</v>
      </c>
      <c r="B19" s="206" t="s">
        <v>7</v>
      </c>
      <c r="C19" s="207"/>
      <c r="D19" s="207"/>
      <c r="E19" s="208"/>
      <c r="F19" s="53" t="s">
        <v>4</v>
      </c>
      <c r="G19" s="14">
        <f>G20+G21+G22+G23+G24</f>
        <v>489849.16247999994</v>
      </c>
      <c r="H19" s="14">
        <f>H20+H21+H22+H23+H24</f>
        <v>103133.70000000001</v>
      </c>
      <c r="I19" s="14">
        <f>I20+I21+I22+I23+I24</f>
        <v>96115.97309</v>
      </c>
      <c r="J19" s="15">
        <f>I19-H19</f>
        <v>-7017.7269100000121</v>
      </c>
      <c r="K19" s="16">
        <f>IF(I19=0,0,I19/H19*100)</f>
        <v>93.195505533108957</v>
      </c>
      <c r="L19" s="66">
        <f>I19/G19*100</f>
        <v>19.621544845230662</v>
      </c>
      <c r="M19" s="68">
        <f>M20+M21+M22+M23+M24</f>
        <v>166.20745312150257</v>
      </c>
      <c r="N19" s="221" t="s">
        <v>123</v>
      </c>
    </row>
    <row r="20" spans="1:14" s="1" customFormat="1" ht="135" customHeight="1" x14ac:dyDescent="0.25">
      <c r="A20" s="243"/>
      <c r="B20" s="209"/>
      <c r="C20" s="210"/>
      <c r="D20" s="210"/>
      <c r="E20" s="211"/>
      <c r="F20" s="54" t="s">
        <v>76</v>
      </c>
      <c r="G20" s="52">
        <v>63.296880000000002</v>
      </c>
      <c r="H20" s="52"/>
      <c r="I20" s="52"/>
      <c r="J20" s="31">
        <f>I20-G20</f>
        <v>-63.296880000000002</v>
      </c>
      <c r="K20" s="19">
        <f>I20/G20*100</f>
        <v>0</v>
      </c>
      <c r="L20" s="194">
        <f>I20-H20</f>
        <v>0</v>
      </c>
      <c r="M20" s="98">
        <f t="shared" si="7"/>
        <v>0</v>
      </c>
      <c r="N20" s="222"/>
    </row>
    <row r="21" spans="1:14" s="1" customFormat="1" ht="135" customHeight="1" x14ac:dyDescent="0.25">
      <c r="A21" s="243"/>
      <c r="B21" s="209"/>
      <c r="C21" s="210"/>
      <c r="D21" s="210"/>
      <c r="E21" s="211"/>
      <c r="F21" s="54" t="s">
        <v>77</v>
      </c>
      <c r="G21" s="52">
        <v>1059.30312</v>
      </c>
      <c r="H21" s="52">
        <v>554.1</v>
      </c>
      <c r="I21" s="89">
        <v>294.5</v>
      </c>
      <c r="J21" s="31">
        <f t="shared" ref="J21:J22" si="8">I21-G21</f>
        <v>-764.80312000000004</v>
      </c>
      <c r="K21" s="19">
        <f t="shared" ref="K21:K24" si="9">I21/G21*100</f>
        <v>27.80129638436258</v>
      </c>
      <c r="L21" s="194">
        <f t="shared" ref="L21:L24" si="10">I21-H21</f>
        <v>-259.60000000000002</v>
      </c>
      <c r="M21" s="98">
        <f t="shared" si="7"/>
        <v>53.149251037718827</v>
      </c>
      <c r="N21" s="222"/>
    </row>
    <row r="22" spans="1:14" s="1" customFormat="1" ht="135" customHeight="1" x14ac:dyDescent="0.25">
      <c r="A22" s="243"/>
      <c r="B22" s="209"/>
      <c r="C22" s="210"/>
      <c r="D22" s="210"/>
      <c r="E22" s="211"/>
      <c r="F22" s="54" t="s">
        <v>78</v>
      </c>
      <c r="G22" s="52">
        <v>482710.76247999998</v>
      </c>
      <c r="H22" s="52">
        <v>102209.60000000001</v>
      </c>
      <c r="I22" s="89">
        <v>95749.773090000002</v>
      </c>
      <c r="J22" s="31">
        <f t="shared" si="8"/>
        <v>-386960.98939</v>
      </c>
      <c r="K22" s="201">
        <f t="shared" si="9"/>
        <v>19.835847992713269</v>
      </c>
      <c r="L22" s="194">
        <f t="shared" si="10"/>
        <v>-6459.8269100000034</v>
      </c>
      <c r="M22" s="98">
        <f t="shared" si="7"/>
        <v>93.679823705405369</v>
      </c>
      <c r="N22" s="222"/>
    </row>
    <row r="23" spans="1:14" s="1" customFormat="1" ht="162" x14ac:dyDescent="0.25">
      <c r="A23" s="243"/>
      <c r="B23" s="209"/>
      <c r="C23" s="210"/>
      <c r="D23" s="210"/>
      <c r="E23" s="211"/>
      <c r="F23" s="55" t="s">
        <v>80</v>
      </c>
      <c r="G23" s="21"/>
      <c r="H23" s="21"/>
      <c r="I23" s="21"/>
      <c r="J23" s="21"/>
      <c r="K23" s="201"/>
      <c r="L23" s="194"/>
      <c r="M23" s="98"/>
      <c r="N23" s="222"/>
    </row>
    <row r="24" spans="1:14" s="1" customFormat="1" ht="90" customHeight="1" x14ac:dyDescent="0.25">
      <c r="A24" s="244"/>
      <c r="B24" s="212"/>
      <c r="C24" s="213"/>
      <c r="D24" s="213"/>
      <c r="E24" s="214"/>
      <c r="F24" s="56" t="s">
        <v>79</v>
      </c>
      <c r="G24" s="28">
        <v>6015.8</v>
      </c>
      <c r="H24" s="28">
        <v>370</v>
      </c>
      <c r="I24" s="28">
        <v>71.7</v>
      </c>
      <c r="J24" s="31">
        <f>I24-G24</f>
        <v>-5944.1</v>
      </c>
      <c r="K24" s="19">
        <f t="shared" si="9"/>
        <v>1.1918614315635492</v>
      </c>
      <c r="L24" s="194">
        <f t="shared" si="10"/>
        <v>-298.3</v>
      </c>
      <c r="M24" s="98">
        <f t="shared" si="7"/>
        <v>19.378378378378379</v>
      </c>
      <c r="N24" s="223"/>
    </row>
    <row r="25" spans="1:14" s="1" customFormat="1" ht="135" customHeight="1" x14ac:dyDescent="0.25">
      <c r="A25" s="203">
        <v>3</v>
      </c>
      <c r="B25" s="206" t="s">
        <v>8</v>
      </c>
      <c r="C25" s="207"/>
      <c r="D25" s="207"/>
      <c r="E25" s="208"/>
      <c r="F25" s="53" t="s">
        <v>4</v>
      </c>
      <c r="G25" s="14">
        <f>G26+G27+G28+G29+G30</f>
        <v>28414.411950000002</v>
      </c>
      <c r="H25" s="14">
        <f>H26+H27+H28+H29+H30</f>
        <v>11207.5</v>
      </c>
      <c r="I25" s="14">
        <f>I26+I27+I28+I29+I30</f>
        <v>10415.28492</v>
      </c>
      <c r="J25" s="15">
        <f>I25-G25</f>
        <v>-17999.127030000003</v>
      </c>
      <c r="K25" s="16">
        <f>IF(I25=0,0,I25/G25*100)</f>
        <v>36.654937425161108</v>
      </c>
      <c r="L25" s="157">
        <f>-I25-H25</f>
        <v>-21622.784919999998</v>
      </c>
      <c r="M25" s="68">
        <f>I25/H25*100</f>
        <v>92.931384519295108</v>
      </c>
      <c r="N25" s="221" t="s">
        <v>9</v>
      </c>
    </row>
    <row r="26" spans="1:14" s="1" customFormat="1" ht="135" customHeight="1" x14ac:dyDescent="0.25">
      <c r="A26" s="204"/>
      <c r="B26" s="209"/>
      <c r="C26" s="210"/>
      <c r="D26" s="210"/>
      <c r="E26" s="211"/>
      <c r="F26" s="54" t="s">
        <v>76</v>
      </c>
      <c r="G26" s="28"/>
      <c r="H26" s="28"/>
      <c r="I26" s="28"/>
      <c r="J26" s="154"/>
      <c r="K26" s="155"/>
      <c r="L26" s="156"/>
      <c r="M26" s="158"/>
      <c r="N26" s="222"/>
    </row>
    <row r="27" spans="1:14" s="1" customFormat="1" ht="135" customHeight="1" x14ac:dyDescent="0.25">
      <c r="A27" s="204"/>
      <c r="B27" s="209"/>
      <c r="C27" s="210"/>
      <c r="D27" s="210"/>
      <c r="E27" s="211"/>
      <c r="F27" s="54" t="s">
        <v>77</v>
      </c>
      <c r="G27" s="28"/>
      <c r="H27" s="28"/>
      <c r="I27" s="28"/>
      <c r="J27" s="154"/>
      <c r="K27" s="155"/>
      <c r="L27" s="156"/>
      <c r="M27" s="158"/>
      <c r="N27" s="222"/>
    </row>
    <row r="28" spans="1:14" s="1" customFormat="1" ht="135" customHeight="1" x14ac:dyDescent="0.25">
      <c r="A28" s="204"/>
      <c r="B28" s="209"/>
      <c r="C28" s="210"/>
      <c r="D28" s="210"/>
      <c r="E28" s="211"/>
      <c r="F28" s="54" t="s">
        <v>78</v>
      </c>
      <c r="G28" s="90">
        <v>28414.411950000002</v>
      </c>
      <c r="H28" s="90">
        <v>11207.5</v>
      </c>
      <c r="I28" s="89">
        <v>10415.28492</v>
      </c>
      <c r="J28" s="31">
        <f t="shared" ref="J28" si="11">I28-G28</f>
        <v>-17999.127030000003</v>
      </c>
      <c r="K28" s="19">
        <f t="shared" ref="K28" si="12">IF(I28=0,0,I28/G28*100)</f>
        <v>36.654937425161108</v>
      </c>
      <c r="L28" s="194">
        <f>-I28-H28</f>
        <v>-21622.784919999998</v>
      </c>
      <c r="M28" s="98">
        <f t="shared" ref="M28" si="13">IF(H28=0,0,I28/H28*100)</f>
        <v>92.931384519295108</v>
      </c>
      <c r="N28" s="222"/>
    </row>
    <row r="29" spans="1:14" s="1" customFormat="1" ht="162" x14ac:dyDescent="0.25">
      <c r="A29" s="204"/>
      <c r="B29" s="209"/>
      <c r="C29" s="210"/>
      <c r="D29" s="210"/>
      <c r="E29" s="211"/>
      <c r="F29" s="55" t="s">
        <v>80</v>
      </c>
      <c r="G29" s="28"/>
      <c r="H29" s="28"/>
      <c r="I29" s="28"/>
      <c r="J29" s="28"/>
      <c r="K29" s="28"/>
      <c r="L29" s="28"/>
      <c r="M29" s="70"/>
      <c r="N29" s="222"/>
    </row>
    <row r="30" spans="1:14" s="1" customFormat="1" ht="135" customHeight="1" x14ac:dyDescent="0.25">
      <c r="A30" s="205"/>
      <c r="B30" s="212"/>
      <c r="C30" s="213"/>
      <c r="D30" s="213"/>
      <c r="E30" s="214"/>
      <c r="F30" s="56" t="s">
        <v>79</v>
      </c>
      <c r="G30" s="28"/>
      <c r="H30" s="28"/>
      <c r="I30" s="28"/>
      <c r="J30" s="17"/>
      <c r="K30" s="17"/>
      <c r="L30" s="17"/>
      <c r="M30" s="70"/>
      <c r="N30" s="223"/>
    </row>
    <row r="31" spans="1:14" s="1" customFormat="1" ht="135" customHeight="1" x14ac:dyDescent="0.25">
      <c r="A31" s="203">
        <v>4</v>
      </c>
      <c r="B31" s="206" t="s">
        <v>10</v>
      </c>
      <c r="C31" s="207"/>
      <c r="D31" s="207"/>
      <c r="E31" s="208"/>
      <c r="F31" s="53" t="s">
        <v>4</v>
      </c>
      <c r="G31" s="14">
        <f>G32+G33+G34+G35+G36</f>
        <v>352507.96720000001</v>
      </c>
      <c r="H31" s="14">
        <f>H32+H33+H34+H35+H36</f>
        <v>66849.600000000006</v>
      </c>
      <c r="I31" s="14">
        <f>I32+I33+I34+I35+I36</f>
        <v>72414.201660999999</v>
      </c>
      <c r="J31" s="15">
        <f>I31-H31</f>
        <v>5564.6016609999933</v>
      </c>
      <c r="K31" s="16">
        <f>IF(I31=0,0,I31/H31*100)</f>
        <v>108.32406126738231</v>
      </c>
      <c r="L31" s="66">
        <f>I31/G31*100</f>
        <v>20.542571629285998</v>
      </c>
      <c r="M31" s="68">
        <f>M32+M33+M34+M35+M36</f>
        <v>335.83010953456187</v>
      </c>
      <c r="N31" s="239" t="s">
        <v>65</v>
      </c>
    </row>
    <row r="32" spans="1:14" s="1" customFormat="1" ht="135" customHeight="1" x14ac:dyDescent="0.25">
      <c r="A32" s="204"/>
      <c r="B32" s="209"/>
      <c r="C32" s="210"/>
      <c r="D32" s="210"/>
      <c r="E32" s="211"/>
      <c r="F32" s="54" t="s">
        <v>76</v>
      </c>
      <c r="G32" s="59"/>
      <c r="H32" s="59"/>
      <c r="I32" s="59"/>
      <c r="J32" s="36"/>
      <c r="K32" s="36"/>
      <c r="L32" s="36"/>
      <c r="M32" s="36"/>
      <c r="N32" s="240"/>
    </row>
    <row r="33" spans="1:14" s="1" customFormat="1" ht="135" customHeight="1" x14ac:dyDescent="0.25">
      <c r="A33" s="204"/>
      <c r="B33" s="209"/>
      <c r="C33" s="210"/>
      <c r="D33" s="210"/>
      <c r="E33" s="211"/>
      <c r="F33" s="54" t="s">
        <v>77</v>
      </c>
      <c r="G33" s="52">
        <v>12309.1</v>
      </c>
      <c r="H33" s="52">
        <v>860.3</v>
      </c>
      <c r="I33" s="52">
        <v>359.4</v>
      </c>
      <c r="J33" s="98">
        <f>I33-G33</f>
        <v>-11949.7</v>
      </c>
      <c r="K33" s="18">
        <f>I33/G33*100</f>
        <v>2.9197910488987819</v>
      </c>
      <c r="L33" s="98">
        <f>I33-H33</f>
        <v>-500.9</v>
      </c>
      <c r="M33" s="98">
        <f t="shared" ref="M33:M36" si="14">IF(H33=0,0,I33/H33*100)</f>
        <v>41.776124607694989</v>
      </c>
      <c r="N33" s="240"/>
    </row>
    <row r="34" spans="1:14" s="1" customFormat="1" ht="135" customHeight="1" x14ac:dyDescent="0.25">
      <c r="A34" s="204"/>
      <c r="B34" s="209"/>
      <c r="C34" s="210"/>
      <c r="D34" s="210"/>
      <c r="E34" s="211"/>
      <c r="F34" s="54" t="s">
        <v>78</v>
      </c>
      <c r="G34" s="52">
        <v>329612.16720000003</v>
      </c>
      <c r="H34" s="52">
        <v>64289.3</v>
      </c>
      <c r="I34" s="52">
        <v>68877.201660999999</v>
      </c>
      <c r="J34" s="98">
        <f>I34-G34</f>
        <v>-260734.96553900003</v>
      </c>
      <c r="K34" s="18">
        <f t="shared" ref="K34:K36" si="15">I34/G34*100</f>
        <v>20.896437848790672</v>
      </c>
      <c r="L34" s="98">
        <f t="shared" ref="L34:L36" si="16">I34-H34</f>
        <v>4587.9016609999962</v>
      </c>
      <c r="M34" s="98">
        <f t="shared" si="14"/>
        <v>107.13633786804336</v>
      </c>
      <c r="N34" s="240"/>
    </row>
    <row r="35" spans="1:14" s="1" customFormat="1" ht="273.75" customHeight="1" x14ac:dyDescent="0.25">
      <c r="A35" s="204"/>
      <c r="B35" s="209"/>
      <c r="C35" s="210"/>
      <c r="D35" s="210"/>
      <c r="E35" s="211"/>
      <c r="F35" s="55" t="s">
        <v>80</v>
      </c>
      <c r="G35" s="36"/>
      <c r="H35" s="36"/>
      <c r="I35" s="36"/>
      <c r="J35" s="98"/>
      <c r="K35" s="18"/>
      <c r="L35" s="74"/>
      <c r="M35" s="98"/>
      <c r="N35" s="240"/>
    </row>
    <row r="36" spans="1:14" s="1" customFormat="1" ht="135" customHeight="1" x14ac:dyDescent="0.25">
      <c r="A36" s="205"/>
      <c r="B36" s="212"/>
      <c r="C36" s="213"/>
      <c r="D36" s="213"/>
      <c r="E36" s="214"/>
      <c r="F36" s="56" t="s">
        <v>79</v>
      </c>
      <c r="G36" s="17">
        <v>10586.7</v>
      </c>
      <c r="H36" s="17">
        <v>1700</v>
      </c>
      <c r="I36" s="17">
        <v>3177.6</v>
      </c>
      <c r="J36" s="98">
        <f>I36-G36</f>
        <v>-7409.1</v>
      </c>
      <c r="K36" s="18">
        <f t="shared" si="15"/>
        <v>30.015018844399101</v>
      </c>
      <c r="L36" s="98">
        <f t="shared" si="16"/>
        <v>1477.6</v>
      </c>
      <c r="M36" s="98">
        <f t="shared" si="14"/>
        <v>186.91764705882352</v>
      </c>
      <c r="N36" s="241"/>
    </row>
    <row r="37" spans="1:14" s="1" customFormat="1" ht="135" customHeight="1" x14ac:dyDescent="0.25">
      <c r="A37" s="203">
        <v>5</v>
      </c>
      <c r="B37" s="206" t="s">
        <v>11</v>
      </c>
      <c r="C37" s="207"/>
      <c r="D37" s="207"/>
      <c r="E37" s="208"/>
      <c r="F37" s="53" t="s">
        <v>4</v>
      </c>
      <c r="G37" s="14">
        <f>G38+G39+G40+G41+G42</f>
        <v>205802.43647000002</v>
      </c>
      <c r="H37" s="14">
        <f>H38+H39+H40+H41+H42</f>
        <v>28300</v>
      </c>
      <c r="I37" s="14">
        <f>I38+I39+I40+I41+I42</f>
        <v>4958.7121800000004</v>
      </c>
      <c r="J37" s="15">
        <f>I37-G37</f>
        <v>-200843.72429000001</v>
      </c>
      <c r="K37" s="16">
        <f>IF(I37=0,0,I37/G37*100)</f>
        <v>2.4094526114722825</v>
      </c>
      <c r="L37" s="66">
        <f>I37-H37</f>
        <v>-23341.287819999998</v>
      </c>
      <c r="M37" s="68">
        <f>I37/H37*100</f>
        <v>17.521951166077741</v>
      </c>
      <c r="N37" s="239" t="s">
        <v>12</v>
      </c>
    </row>
    <row r="38" spans="1:14" s="1" customFormat="1" ht="135" customHeight="1" x14ac:dyDescent="0.25">
      <c r="A38" s="204"/>
      <c r="B38" s="209"/>
      <c r="C38" s="210"/>
      <c r="D38" s="210"/>
      <c r="E38" s="211"/>
      <c r="F38" s="54" t="s">
        <v>76</v>
      </c>
      <c r="G38" s="91"/>
      <c r="H38" s="64"/>
      <c r="I38" s="65"/>
      <c r="J38" s="140"/>
      <c r="K38" s="151"/>
      <c r="L38" s="152"/>
      <c r="M38" s="145"/>
      <c r="N38" s="240"/>
    </row>
    <row r="39" spans="1:14" s="1" customFormat="1" ht="135" customHeight="1" x14ac:dyDescent="0.25">
      <c r="A39" s="204"/>
      <c r="B39" s="209"/>
      <c r="C39" s="210"/>
      <c r="D39" s="210"/>
      <c r="E39" s="211"/>
      <c r="F39" s="54" t="s">
        <v>77</v>
      </c>
      <c r="G39" s="92">
        <v>186340.7</v>
      </c>
      <c r="H39" s="92">
        <v>25300</v>
      </c>
      <c r="I39" s="89">
        <v>217.5059</v>
      </c>
      <c r="J39" s="98">
        <f>I39-G39</f>
        <v>-186123.19410000002</v>
      </c>
      <c r="K39" s="138">
        <f t="shared" ref="K39:K40" si="17">IF(I39=0,0,I39/G39*100)</f>
        <v>0.11672484862405259</v>
      </c>
      <c r="L39" s="98">
        <f>I39-H39</f>
        <v>-25082.4941</v>
      </c>
      <c r="M39" s="98">
        <f t="shared" ref="M39:M40" si="18">IF(H39=0,0,I39/H39*100)</f>
        <v>0.85970711462450589</v>
      </c>
      <c r="N39" s="240"/>
    </row>
    <row r="40" spans="1:14" s="1" customFormat="1" ht="135" customHeight="1" x14ac:dyDescent="0.25">
      <c r="A40" s="204"/>
      <c r="B40" s="209"/>
      <c r="C40" s="210"/>
      <c r="D40" s="210"/>
      <c r="E40" s="211"/>
      <c r="F40" s="54" t="s">
        <v>78</v>
      </c>
      <c r="G40" s="92">
        <v>19461.73647</v>
      </c>
      <c r="H40" s="92">
        <v>3000</v>
      </c>
      <c r="I40" s="89">
        <v>4741.2062800000003</v>
      </c>
      <c r="J40" s="98">
        <f>I40-G40</f>
        <v>-14720.530189999999</v>
      </c>
      <c r="K40" s="138">
        <f t="shared" si="17"/>
        <v>24.361681637753676</v>
      </c>
      <c r="L40" s="98">
        <f>I40-H40</f>
        <v>1741.2062800000003</v>
      </c>
      <c r="M40" s="98">
        <f t="shared" si="18"/>
        <v>158.04020933333334</v>
      </c>
      <c r="N40" s="240"/>
    </row>
    <row r="41" spans="1:14" s="1" customFormat="1" ht="263.25" customHeight="1" x14ac:dyDescent="0.25">
      <c r="A41" s="204"/>
      <c r="B41" s="209"/>
      <c r="C41" s="210"/>
      <c r="D41" s="210"/>
      <c r="E41" s="211"/>
      <c r="F41" s="55" t="s">
        <v>80</v>
      </c>
      <c r="G41" s="21"/>
      <c r="H41" s="21"/>
      <c r="I41" s="21"/>
      <c r="J41" s="21"/>
      <c r="K41" s="21"/>
      <c r="L41" s="21"/>
      <c r="M41" s="70"/>
      <c r="N41" s="240"/>
    </row>
    <row r="42" spans="1:14" s="1" customFormat="1" ht="135" customHeight="1" x14ac:dyDescent="0.25">
      <c r="A42" s="205"/>
      <c r="B42" s="212"/>
      <c r="C42" s="213"/>
      <c r="D42" s="213"/>
      <c r="E42" s="214"/>
      <c r="F42" s="56" t="s">
        <v>79</v>
      </c>
      <c r="G42" s="21"/>
      <c r="H42" s="21"/>
      <c r="I42" s="21"/>
      <c r="J42" s="27"/>
      <c r="K42" s="26"/>
      <c r="L42" s="21"/>
      <c r="M42" s="70"/>
      <c r="N42" s="241"/>
    </row>
    <row r="43" spans="1:14" s="1" customFormat="1" ht="263.25" customHeight="1" x14ac:dyDescent="0.25">
      <c r="A43" s="203">
        <v>6</v>
      </c>
      <c r="B43" s="206" t="s">
        <v>13</v>
      </c>
      <c r="C43" s="207"/>
      <c r="D43" s="207"/>
      <c r="E43" s="208"/>
      <c r="F43" s="53" t="s">
        <v>4</v>
      </c>
      <c r="G43" s="14">
        <f>G44+G45+G46+G47+G48</f>
        <v>7115.4664000000002</v>
      </c>
      <c r="H43" s="14">
        <f>H44+H45+H46+H47+H48</f>
        <v>580</v>
      </c>
      <c r="I43" s="14">
        <f>I44+I45+I46+I47+I48</f>
        <v>1201.1885500000001</v>
      </c>
      <c r="J43" s="15">
        <f>I43-G43</f>
        <v>-5914.2778500000004</v>
      </c>
      <c r="K43" s="16">
        <f>I43/G43*100</f>
        <v>16.881374775376639</v>
      </c>
      <c r="L43" s="66">
        <f>I43-H43</f>
        <v>621.18855000000008</v>
      </c>
      <c r="M43" s="68">
        <f>I43/H43*100</f>
        <v>207.10147413793104</v>
      </c>
      <c r="N43" s="230" t="s">
        <v>14</v>
      </c>
    </row>
    <row r="44" spans="1:14" s="1" customFormat="1" ht="135" customHeight="1" x14ac:dyDescent="0.25">
      <c r="A44" s="204"/>
      <c r="B44" s="209"/>
      <c r="C44" s="210"/>
      <c r="D44" s="210"/>
      <c r="E44" s="211"/>
      <c r="F44" s="60" t="s">
        <v>76</v>
      </c>
      <c r="G44" s="21"/>
      <c r="H44" s="21"/>
      <c r="I44" s="21"/>
      <c r="J44" s="21"/>
      <c r="K44" s="18"/>
      <c r="L44" s="21"/>
      <c r="M44" s="21"/>
      <c r="N44" s="231"/>
    </row>
    <row r="45" spans="1:14" s="1" customFormat="1" ht="135" customHeight="1" x14ac:dyDescent="0.25">
      <c r="A45" s="204"/>
      <c r="B45" s="209"/>
      <c r="C45" s="210"/>
      <c r="D45" s="210"/>
      <c r="E45" s="211"/>
      <c r="F45" s="60" t="s">
        <v>77</v>
      </c>
      <c r="G45" s="52">
        <v>2250.3000000000002</v>
      </c>
      <c r="H45" s="52">
        <v>80</v>
      </c>
      <c r="I45" s="52">
        <v>80.875249999999994</v>
      </c>
      <c r="J45" s="31">
        <f>I45-G45</f>
        <v>-2169.4247500000001</v>
      </c>
      <c r="K45" s="18">
        <f>I45/G45*100</f>
        <v>3.5939763587077276</v>
      </c>
      <c r="L45" s="98">
        <f>I45-H45</f>
        <v>0.87524999999999409</v>
      </c>
      <c r="M45" s="98">
        <f t="shared" ref="M45:M46" si="19">IF(H45=0,0,I45/H45*100)</f>
        <v>101.09406249999999</v>
      </c>
      <c r="N45" s="231"/>
    </row>
    <row r="46" spans="1:14" s="1" customFormat="1" ht="135" customHeight="1" x14ac:dyDescent="0.25">
      <c r="A46" s="204"/>
      <c r="B46" s="209"/>
      <c r="C46" s="210"/>
      <c r="D46" s="210"/>
      <c r="E46" s="211"/>
      <c r="F46" s="60" t="s">
        <v>78</v>
      </c>
      <c r="G46" s="52">
        <v>4865.1664000000001</v>
      </c>
      <c r="H46" s="52">
        <v>500</v>
      </c>
      <c r="I46" s="52">
        <v>1120.3133</v>
      </c>
      <c r="J46" s="31">
        <f>I46-G46</f>
        <v>-3744.8531000000003</v>
      </c>
      <c r="K46" s="18">
        <f>I46/G46*100</f>
        <v>23.027234998580933</v>
      </c>
      <c r="L46" s="98">
        <f>I46-H46</f>
        <v>620.31330000000003</v>
      </c>
      <c r="M46" s="98">
        <f t="shared" si="19"/>
        <v>224.06266000000002</v>
      </c>
      <c r="N46" s="231"/>
    </row>
    <row r="47" spans="1:14" s="1" customFormat="1" ht="210.75" customHeight="1" x14ac:dyDescent="0.25">
      <c r="A47" s="204"/>
      <c r="B47" s="209"/>
      <c r="C47" s="210"/>
      <c r="D47" s="210"/>
      <c r="E47" s="211"/>
      <c r="F47" s="61" t="s">
        <v>80</v>
      </c>
      <c r="G47" s="21"/>
      <c r="H47" s="21"/>
      <c r="I47" s="21"/>
      <c r="J47" s="21"/>
      <c r="K47" s="26"/>
      <c r="L47" s="26"/>
      <c r="M47" s="26"/>
      <c r="N47" s="231"/>
    </row>
    <row r="48" spans="1:14" s="1" customFormat="1" ht="135" customHeight="1" x14ac:dyDescent="0.25">
      <c r="A48" s="205"/>
      <c r="B48" s="212"/>
      <c r="C48" s="213"/>
      <c r="D48" s="213"/>
      <c r="E48" s="214"/>
      <c r="F48" s="62" t="s">
        <v>79</v>
      </c>
      <c r="G48" s="28"/>
      <c r="H48" s="21"/>
      <c r="I48" s="21"/>
      <c r="J48" s="21"/>
      <c r="K48" s="26"/>
      <c r="L48" s="26"/>
      <c r="M48" s="26"/>
      <c r="N48" s="232"/>
    </row>
    <row r="49" spans="1:14" s="1" customFormat="1" ht="135" customHeight="1" x14ac:dyDescent="0.25">
      <c r="A49" s="203">
        <v>7</v>
      </c>
      <c r="B49" s="206" t="s">
        <v>15</v>
      </c>
      <c r="C49" s="207"/>
      <c r="D49" s="207"/>
      <c r="E49" s="208"/>
      <c r="F49" s="53" t="s">
        <v>4</v>
      </c>
      <c r="G49" s="14">
        <f>G50+G51+G52+G53+G54</f>
        <v>1851887.0312900001</v>
      </c>
      <c r="H49" s="14">
        <f>H50+H51+H52+H53+H54</f>
        <v>871570.42</v>
      </c>
      <c r="I49" s="14">
        <f>I50+I51+I52+I53+I54</f>
        <v>5666.8283000000001</v>
      </c>
      <c r="J49" s="15">
        <f>I49-G49</f>
        <v>-1846220.2029900001</v>
      </c>
      <c r="K49" s="16">
        <f>IF(I49=0,0,I49/G49*100)</f>
        <v>0.30600291509426264</v>
      </c>
      <c r="L49" s="66">
        <f>I49-H49</f>
        <v>-865903.59169999999</v>
      </c>
      <c r="M49" s="68">
        <f>I49/H49*100</f>
        <v>0.65018593678293946</v>
      </c>
      <c r="N49" s="221" t="s">
        <v>16</v>
      </c>
    </row>
    <row r="50" spans="1:14" s="1" customFormat="1" ht="135" customHeight="1" x14ac:dyDescent="0.25">
      <c r="A50" s="204"/>
      <c r="B50" s="209"/>
      <c r="C50" s="210"/>
      <c r="D50" s="210"/>
      <c r="E50" s="211"/>
      <c r="F50" s="54" t="s">
        <v>76</v>
      </c>
      <c r="G50" s="89">
        <v>304231.7</v>
      </c>
      <c r="H50" s="89">
        <v>173.6</v>
      </c>
      <c r="I50" s="89">
        <v>73.062880000000007</v>
      </c>
      <c r="J50" s="98">
        <f>I50-G50</f>
        <v>-304158.63712000003</v>
      </c>
      <c r="K50" s="138">
        <f t="shared" ref="K50:K52" si="20">IF(I50=0,0,I50/G50*100)</f>
        <v>2.4015538157266324E-2</v>
      </c>
      <c r="L50" s="98">
        <f>I50-H50</f>
        <v>-100.53711999999999</v>
      </c>
      <c r="M50" s="98">
        <f t="shared" ref="M50:M52" si="21">IF(H50=0,0,I50/H50*100)</f>
        <v>42.086912442396319</v>
      </c>
      <c r="N50" s="222"/>
    </row>
    <row r="51" spans="1:14" s="1" customFormat="1" ht="135" customHeight="1" x14ac:dyDescent="0.25">
      <c r="A51" s="204"/>
      <c r="B51" s="209"/>
      <c r="C51" s="210"/>
      <c r="D51" s="210"/>
      <c r="E51" s="211"/>
      <c r="F51" s="54" t="s">
        <v>77</v>
      </c>
      <c r="G51" s="89">
        <v>1345933.3</v>
      </c>
      <c r="H51" s="89">
        <v>775832.9</v>
      </c>
      <c r="I51" s="89">
        <v>5100.4240099999997</v>
      </c>
      <c r="J51" s="98">
        <f t="shared" ref="J51:J52" si="22">I51-G51</f>
        <v>-1340832.8759900001</v>
      </c>
      <c r="K51" s="138">
        <f t="shared" si="20"/>
        <v>0.37895072586434997</v>
      </c>
      <c r="L51" s="98">
        <f t="shared" ref="L51:L52" si="23">I51-H51</f>
        <v>-770732.47599000006</v>
      </c>
      <c r="M51" s="98">
        <f t="shared" si="21"/>
        <v>0.65741269930677071</v>
      </c>
      <c r="N51" s="222"/>
    </row>
    <row r="52" spans="1:14" s="1" customFormat="1" ht="135" customHeight="1" x14ac:dyDescent="0.25">
      <c r="A52" s="204"/>
      <c r="B52" s="209"/>
      <c r="C52" s="210"/>
      <c r="D52" s="210"/>
      <c r="E52" s="211"/>
      <c r="F52" s="54" t="s">
        <v>78</v>
      </c>
      <c r="G52" s="89">
        <v>201722.03129000001</v>
      </c>
      <c r="H52" s="89">
        <v>95563.92</v>
      </c>
      <c r="I52" s="89">
        <v>493.34141</v>
      </c>
      <c r="J52" s="98">
        <f t="shared" si="22"/>
        <v>-201228.68988000002</v>
      </c>
      <c r="K52" s="138">
        <f t="shared" si="20"/>
        <v>0.24456496241144904</v>
      </c>
      <c r="L52" s="98">
        <f t="shared" si="23"/>
        <v>-95070.578590000005</v>
      </c>
      <c r="M52" s="98">
        <f t="shared" si="21"/>
        <v>0.51624233288044274</v>
      </c>
      <c r="N52" s="222"/>
    </row>
    <row r="53" spans="1:14" s="1" customFormat="1" ht="214.5" customHeight="1" x14ac:dyDescent="0.25">
      <c r="A53" s="204"/>
      <c r="B53" s="209"/>
      <c r="C53" s="210"/>
      <c r="D53" s="210"/>
      <c r="E53" s="211"/>
      <c r="F53" s="55" t="s">
        <v>80</v>
      </c>
      <c r="G53" s="28"/>
      <c r="H53" s="28"/>
      <c r="I53" s="28"/>
      <c r="J53" s="28"/>
      <c r="K53" s="28"/>
      <c r="L53" s="74"/>
      <c r="M53" s="75"/>
      <c r="N53" s="222"/>
    </row>
    <row r="54" spans="1:14" s="1" customFormat="1" ht="135" customHeight="1" x14ac:dyDescent="0.25">
      <c r="A54" s="205"/>
      <c r="B54" s="212"/>
      <c r="C54" s="213"/>
      <c r="D54" s="213"/>
      <c r="E54" s="214"/>
      <c r="F54" s="56" t="s">
        <v>79</v>
      </c>
      <c r="G54" s="21"/>
      <c r="H54" s="21"/>
      <c r="I54" s="21"/>
      <c r="J54" s="30"/>
      <c r="K54" s="26"/>
      <c r="L54" s="74"/>
      <c r="M54" s="75"/>
      <c r="N54" s="223"/>
    </row>
    <row r="55" spans="1:14" s="1" customFormat="1" ht="214.5" customHeight="1" x14ac:dyDescent="0.25">
      <c r="A55" s="203">
        <v>8</v>
      </c>
      <c r="B55" s="206" t="s">
        <v>36</v>
      </c>
      <c r="C55" s="207"/>
      <c r="D55" s="207"/>
      <c r="E55" s="208"/>
      <c r="F55" s="53" t="s">
        <v>4</v>
      </c>
      <c r="G55" s="14">
        <f>G56+G57+G58+G59+G60</f>
        <v>1168688.5194300001</v>
      </c>
      <c r="H55" s="14">
        <f>H56+H57+H58+H59+H60</f>
        <v>133220.6</v>
      </c>
      <c r="I55" s="14">
        <f>I56+I57+I58+I59+I60</f>
        <v>242281.49793000001</v>
      </c>
      <c r="J55" s="15">
        <f>-G55</f>
        <v>-1168688.5194300001</v>
      </c>
      <c r="K55" s="16">
        <f>IF(I55=0,0,I55/H55*100)</f>
        <v>181.8648902121744</v>
      </c>
      <c r="L55" s="66">
        <f>I55/G55*100</f>
        <v>20.731058267618391</v>
      </c>
      <c r="M55" s="68">
        <f>I55/H55*100</f>
        <v>181.8648902121744</v>
      </c>
      <c r="N55" s="221" t="s">
        <v>17</v>
      </c>
    </row>
    <row r="56" spans="1:14" s="1" customFormat="1" ht="135" customHeight="1" x14ac:dyDescent="0.25">
      <c r="A56" s="204"/>
      <c r="B56" s="209"/>
      <c r="C56" s="210"/>
      <c r="D56" s="210"/>
      <c r="E56" s="211"/>
      <c r="F56" s="54" t="s">
        <v>76</v>
      </c>
      <c r="G56" s="93"/>
      <c r="H56" s="93"/>
      <c r="I56" s="93"/>
      <c r="J56" s="23"/>
      <c r="K56" s="23"/>
      <c r="L56" s="23"/>
      <c r="M56" s="70"/>
      <c r="N56" s="222"/>
    </row>
    <row r="57" spans="1:14" s="1" customFormat="1" ht="135" customHeight="1" x14ac:dyDescent="0.25">
      <c r="A57" s="204"/>
      <c r="B57" s="209"/>
      <c r="C57" s="210"/>
      <c r="D57" s="210"/>
      <c r="E57" s="211"/>
      <c r="F57" s="54" t="s">
        <v>77</v>
      </c>
      <c r="G57" s="94">
        <v>485864.37728000002</v>
      </c>
      <c r="H57" s="138">
        <v>0</v>
      </c>
      <c r="I57" s="138">
        <v>0</v>
      </c>
      <c r="J57" s="98">
        <f>I57-G57</f>
        <v>-485864.37728000002</v>
      </c>
      <c r="K57" s="19">
        <f>I57/G57*100</f>
        <v>0</v>
      </c>
      <c r="L57" s="98">
        <f>I57-H57</f>
        <v>0</v>
      </c>
      <c r="M57" s="98">
        <f t="shared" ref="M57:M64" si="24">IF(H57=0,0,I57/H57*100)</f>
        <v>0</v>
      </c>
      <c r="N57" s="222"/>
    </row>
    <row r="58" spans="1:14" s="1" customFormat="1" ht="135" customHeight="1" x14ac:dyDescent="0.25">
      <c r="A58" s="204"/>
      <c r="B58" s="209"/>
      <c r="C58" s="210"/>
      <c r="D58" s="210"/>
      <c r="E58" s="211"/>
      <c r="F58" s="54" t="s">
        <v>78</v>
      </c>
      <c r="G58" s="95">
        <v>529450.04214999999</v>
      </c>
      <c r="H58" s="94">
        <v>133220.6</v>
      </c>
      <c r="I58" s="89">
        <v>242281.49793000001</v>
      </c>
      <c r="J58" s="98">
        <f>I58-G58</f>
        <v>-287168.54421999998</v>
      </c>
      <c r="K58" s="19">
        <f t="shared" ref="K58:K60" si="25">I58/G58*100</f>
        <v>45.760974339739221</v>
      </c>
      <c r="L58" s="98">
        <f>I58-H58</f>
        <v>109060.89793000001</v>
      </c>
      <c r="M58" s="98">
        <f t="shared" si="24"/>
        <v>181.8648902121744</v>
      </c>
      <c r="N58" s="222"/>
    </row>
    <row r="59" spans="1:14" s="1" customFormat="1" ht="162" x14ac:dyDescent="0.25">
      <c r="A59" s="204"/>
      <c r="B59" s="209"/>
      <c r="C59" s="210"/>
      <c r="D59" s="210"/>
      <c r="E59" s="211"/>
      <c r="F59" s="55" t="s">
        <v>80</v>
      </c>
      <c r="G59" s="21"/>
      <c r="H59" s="21"/>
      <c r="I59" s="21"/>
      <c r="J59" s="98"/>
      <c r="K59" s="19"/>
      <c r="L59" s="98"/>
      <c r="M59" s="98"/>
      <c r="N59" s="222"/>
    </row>
    <row r="60" spans="1:14" s="1" customFormat="1" ht="135" customHeight="1" x14ac:dyDescent="0.25">
      <c r="A60" s="205"/>
      <c r="B60" s="212"/>
      <c r="C60" s="213"/>
      <c r="D60" s="213"/>
      <c r="E60" s="214"/>
      <c r="F60" s="56" t="s">
        <v>79</v>
      </c>
      <c r="G60" s="28">
        <v>153374.1</v>
      </c>
      <c r="H60" s="138">
        <v>0</v>
      </c>
      <c r="I60" s="138">
        <v>0</v>
      </c>
      <c r="J60" s="98">
        <f>I60-G60</f>
        <v>-153374.1</v>
      </c>
      <c r="K60" s="19">
        <f t="shared" si="25"/>
        <v>0</v>
      </c>
      <c r="L60" s="98">
        <f>I60-H60</f>
        <v>0</v>
      </c>
      <c r="M60" s="98">
        <f t="shared" si="24"/>
        <v>0</v>
      </c>
      <c r="N60" s="223"/>
    </row>
    <row r="61" spans="1:14" s="1" customFormat="1" ht="135" customHeight="1" x14ac:dyDescent="0.25">
      <c r="A61" s="203">
        <v>9</v>
      </c>
      <c r="B61" s="206" t="s">
        <v>37</v>
      </c>
      <c r="C61" s="207"/>
      <c r="D61" s="207"/>
      <c r="E61" s="208"/>
      <c r="F61" s="53" t="s">
        <v>4</v>
      </c>
      <c r="G61" s="14">
        <f>G62+G63+G64+G65+G66</f>
        <v>46327.618369999997</v>
      </c>
      <c r="H61" s="14">
        <f>H62+H63+H64+H65+H66</f>
        <v>10665.76</v>
      </c>
      <c r="I61" s="14">
        <f>I62+I63+I64+I65+I66</f>
        <v>10549.41735</v>
      </c>
      <c r="J61" s="15">
        <f>J62+J63+J64</f>
        <v>-35778.20102</v>
      </c>
      <c r="K61" s="16">
        <f>I61/G61*100</f>
        <v>22.771335374389547</v>
      </c>
      <c r="L61" s="66">
        <f>I61-H61</f>
        <v>-116.3426500000005</v>
      </c>
      <c r="M61" s="68">
        <f>I61/H61*100</f>
        <v>98.909194937819706</v>
      </c>
      <c r="N61" s="236" t="s">
        <v>18</v>
      </c>
    </row>
    <row r="62" spans="1:14" s="1" customFormat="1" ht="135" customHeight="1" x14ac:dyDescent="0.25">
      <c r="A62" s="204"/>
      <c r="B62" s="209"/>
      <c r="C62" s="210"/>
      <c r="D62" s="210"/>
      <c r="E62" s="211"/>
      <c r="F62" s="54" t="s">
        <v>76</v>
      </c>
      <c r="G62" s="28">
        <v>10215.4</v>
      </c>
      <c r="H62" s="28">
        <v>2487.89</v>
      </c>
      <c r="I62" s="28">
        <v>2245.0500000000002</v>
      </c>
      <c r="J62" s="98">
        <f>I62-G62</f>
        <v>-7970.3499999999995</v>
      </c>
      <c r="K62" s="32">
        <f>I62/G62*100</f>
        <v>21.977112986275628</v>
      </c>
      <c r="L62" s="74">
        <f>I62-H62</f>
        <v>-242.83999999999969</v>
      </c>
      <c r="M62" s="98">
        <f t="shared" si="24"/>
        <v>90.239118288991889</v>
      </c>
      <c r="N62" s="237"/>
    </row>
    <row r="63" spans="1:14" s="1" customFormat="1" ht="135" customHeight="1" x14ac:dyDescent="0.25">
      <c r="A63" s="204"/>
      <c r="B63" s="209"/>
      <c r="C63" s="210"/>
      <c r="D63" s="210"/>
      <c r="E63" s="211"/>
      <c r="F63" s="54" t="s">
        <v>77</v>
      </c>
      <c r="G63" s="28">
        <v>2519.4</v>
      </c>
      <c r="H63" s="28">
        <v>497.62</v>
      </c>
      <c r="I63" s="28">
        <v>443.42</v>
      </c>
      <c r="J63" s="98">
        <f t="shared" ref="J63:J64" si="26">I63-G63</f>
        <v>-2075.98</v>
      </c>
      <c r="K63" s="32">
        <f t="shared" ref="K63:K64" si="27">I63/G63*100</f>
        <v>17.600222275144876</v>
      </c>
      <c r="L63" s="74">
        <f>I63-H63</f>
        <v>-54.199999999999989</v>
      </c>
      <c r="M63" s="98">
        <f t="shared" si="24"/>
        <v>89.10815481692859</v>
      </c>
      <c r="N63" s="237"/>
    </row>
    <row r="64" spans="1:14" s="1" customFormat="1" ht="135" customHeight="1" x14ac:dyDescent="0.25">
      <c r="A64" s="204"/>
      <c r="B64" s="209"/>
      <c r="C64" s="210"/>
      <c r="D64" s="210"/>
      <c r="E64" s="211"/>
      <c r="F64" s="54" t="s">
        <v>78</v>
      </c>
      <c r="G64" s="52">
        <v>33592.818370000001</v>
      </c>
      <c r="H64" s="52">
        <v>7680.25</v>
      </c>
      <c r="I64" s="89">
        <v>7860.9473500000004</v>
      </c>
      <c r="J64" s="98">
        <f t="shared" si="26"/>
        <v>-25731.871019999999</v>
      </c>
      <c r="K64" s="32">
        <f t="shared" si="27"/>
        <v>23.400678274199834</v>
      </c>
      <c r="L64" s="98">
        <f>I64-H64</f>
        <v>180.69735000000037</v>
      </c>
      <c r="M64" s="98">
        <f t="shared" si="24"/>
        <v>102.35275349109729</v>
      </c>
      <c r="N64" s="237"/>
    </row>
    <row r="65" spans="1:14" s="1" customFormat="1" ht="162" x14ac:dyDescent="0.25">
      <c r="A65" s="204"/>
      <c r="B65" s="209"/>
      <c r="C65" s="210"/>
      <c r="D65" s="210"/>
      <c r="E65" s="211"/>
      <c r="F65" s="55" t="s">
        <v>80</v>
      </c>
      <c r="G65" s="52"/>
      <c r="H65" s="52"/>
      <c r="I65" s="52"/>
      <c r="J65" s="17"/>
      <c r="K65" s="32"/>
      <c r="L65" s="74"/>
      <c r="M65" s="75"/>
      <c r="N65" s="237"/>
    </row>
    <row r="66" spans="1:14" s="1" customFormat="1" ht="135" customHeight="1" x14ac:dyDescent="0.25">
      <c r="A66" s="205"/>
      <c r="B66" s="212"/>
      <c r="C66" s="213"/>
      <c r="D66" s="213"/>
      <c r="E66" s="214"/>
      <c r="F66" s="56" t="s">
        <v>79</v>
      </c>
      <c r="G66" s="17"/>
      <c r="H66" s="17"/>
      <c r="I66" s="17"/>
      <c r="J66" s="17"/>
      <c r="K66" s="17"/>
      <c r="L66" s="69"/>
      <c r="M66" s="70"/>
      <c r="N66" s="238"/>
    </row>
    <row r="67" spans="1:14" s="1" customFormat="1" ht="135" customHeight="1" x14ac:dyDescent="0.25">
      <c r="A67" s="203">
        <v>10</v>
      </c>
      <c r="B67" s="206" t="s">
        <v>19</v>
      </c>
      <c r="C67" s="207"/>
      <c r="D67" s="207"/>
      <c r="E67" s="208"/>
      <c r="F67" s="53" t="s">
        <v>4</v>
      </c>
      <c r="G67" s="14">
        <f>G68+G69+G70+G71+G72</f>
        <v>4207873.3668499999</v>
      </c>
      <c r="H67" s="14">
        <f>H68+H69+H70+H71+H72</f>
        <v>1207.2</v>
      </c>
      <c r="I67" s="14">
        <f>I68+I69+I70+I71+I72</f>
        <v>6919.14707</v>
      </c>
      <c r="J67" s="15">
        <f>I67-G67</f>
        <v>-4200954.2197799999</v>
      </c>
      <c r="K67" s="16">
        <f>I67/G67*100</f>
        <v>0.16443334831579426</v>
      </c>
      <c r="L67" s="66">
        <f>I67-H67</f>
        <v>5711.9470700000002</v>
      </c>
      <c r="M67" s="68">
        <f>M68+M69+M70+M71+M72</f>
        <v>573.15664927104035</v>
      </c>
      <c r="N67" s="230" t="s">
        <v>14</v>
      </c>
    </row>
    <row r="68" spans="1:14" s="1" customFormat="1" ht="135" customHeight="1" x14ac:dyDescent="0.25">
      <c r="A68" s="204"/>
      <c r="B68" s="209"/>
      <c r="C68" s="210"/>
      <c r="D68" s="210"/>
      <c r="E68" s="211"/>
      <c r="F68" s="54" t="s">
        <v>76</v>
      </c>
      <c r="G68" s="52"/>
      <c r="H68" s="52"/>
      <c r="I68" s="52">
        <v>0</v>
      </c>
      <c r="J68" s="17"/>
      <c r="K68" s="17"/>
      <c r="L68" s="69"/>
      <c r="M68" s="70"/>
      <c r="N68" s="231"/>
    </row>
    <row r="69" spans="1:14" s="1" customFormat="1" ht="135" customHeight="1" x14ac:dyDescent="0.25">
      <c r="A69" s="204"/>
      <c r="B69" s="209"/>
      <c r="C69" s="210"/>
      <c r="D69" s="210"/>
      <c r="E69" s="211"/>
      <c r="F69" s="54" t="s">
        <v>77</v>
      </c>
      <c r="G69" s="52">
        <v>128.30000000000001</v>
      </c>
      <c r="H69" s="138">
        <v>0</v>
      </c>
      <c r="I69" s="138">
        <v>0</v>
      </c>
      <c r="J69" s="98">
        <f>I69-G69</f>
        <v>-128.30000000000001</v>
      </c>
      <c r="K69" s="74">
        <f>I69/G69*100</f>
        <v>0</v>
      </c>
      <c r="L69" s="74">
        <f>I69-H69</f>
        <v>0</v>
      </c>
      <c r="M69" s="98">
        <f t="shared" ref="M69:M70" si="28">IF(H69=0,0,I69/H69*100)</f>
        <v>0</v>
      </c>
      <c r="N69" s="231"/>
    </row>
    <row r="70" spans="1:14" s="1" customFormat="1" ht="135" customHeight="1" x14ac:dyDescent="0.25">
      <c r="A70" s="204"/>
      <c r="B70" s="209"/>
      <c r="C70" s="210"/>
      <c r="D70" s="210"/>
      <c r="E70" s="211"/>
      <c r="F70" s="54" t="s">
        <v>78</v>
      </c>
      <c r="G70" s="52">
        <v>4207745.0668500001</v>
      </c>
      <c r="H70" s="52">
        <v>1207.2</v>
      </c>
      <c r="I70" s="89">
        <v>6919.14707</v>
      </c>
      <c r="J70" s="98">
        <f>I70-G70</f>
        <v>-4200825.9197800001</v>
      </c>
      <c r="K70" s="17">
        <f>I70/G70*100</f>
        <v>0.16443836211730878</v>
      </c>
      <c r="L70" s="98">
        <f>I70-H70</f>
        <v>5711.9470700000002</v>
      </c>
      <c r="M70" s="98">
        <f t="shared" si="28"/>
        <v>573.15664927104035</v>
      </c>
      <c r="N70" s="231"/>
    </row>
    <row r="71" spans="1:14" s="1" customFormat="1" ht="162" x14ac:dyDescent="0.25">
      <c r="A71" s="204"/>
      <c r="B71" s="209"/>
      <c r="C71" s="210"/>
      <c r="D71" s="210"/>
      <c r="E71" s="211"/>
      <c r="F71" s="55" t="s">
        <v>80</v>
      </c>
      <c r="G71" s="17"/>
      <c r="H71" s="17"/>
      <c r="I71" s="17"/>
      <c r="J71" s="17"/>
      <c r="K71" s="17"/>
      <c r="L71" s="69"/>
      <c r="M71" s="70"/>
      <c r="N71" s="231"/>
    </row>
    <row r="72" spans="1:14" s="1" customFormat="1" ht="135" customHeight="1" x14ac:dyDescent="0.25">
      <c r="A72" s="205"/>
      <c r="B72" s="212"/>
      <c r="C72" s="213"/>
      <c r="D72" s="213"/>
      <c r="E72" s="214"/>
      <c r="F72" s="56" t="s">
        <v>79</v>
      </c>
      <c r="G72" s="17"/>
      <c r="H72" s="17"/>
      <c r="I72" s="17"/>
      <c r="J72" s="17"/>
      <c r="K72" s="17"/>
      <c r="L72" s="17"/>
      <c r="M72" s="70"/>
      <c r="N72" s="232"/>
    </row>
    <row r="73" spans="1:14" s="1" customFormat="1" ht="135" customHeight="1" x14ac:dyDescent="0.25">
      <c r="A73" s="203">
        <v>11</v>
      </c>
      <c r="B73" s="206" t="s">
        <v>20</v>
      </c>
      <c r="C73" s="207"/>
      <c r="D73" s="207"/>
      <c r="E73" s="208"/>
      <c r="F73" s="53" t="s">
        <v>4</v>
      </c>
      <c r="G73" s="14">
        <f>G74+G75+G76+G77+G78</f>
        <v>92259.510909999997</v>
      </c>
      <c r="H73" s="14">
        <f>H74+H75+H76+H77+H78</f>
        <v>15960.7</v>
      </c>
      <c r="I73" s="14">
        <f>I74+I75+I76+I77+I78</f>
        <v>14610.66655</v>
      </c>
      <c r="J73" s="15">
        <f>I73-G73</f>
        <v>-77648.844360000003</v>
      </c>
      <c r="K73" s="16">
        <f>I73/G73*100</f>
        <v>15.836488190635261</v>
      </c>
      <c r="L73" s="66">
        <f>I73-H73</f>
        <v>-1350.0334500000008</v>
      </c>
      <c r="M73" s="68">
        <f>I73/H73*100</f>
        <v>91.541514783186201</v>
      </c>
      <c r="N73" s="233" t="s">
        <v>21</v>
      </c>
    </row>
    <row r="74" spans="1:14" s="1" customFormat="1" ht="135" customHeight="1" x14ac:dyDescent="0.25">
      <c r="A74" s="204"/>
      <c r="B74" s="209"/>
      <c r="C74" s="210"/>
      <c r="D74" s="210"/>
      <c r="E74" s="211"/>
      <c r="F74" s="54" t="s">
        <v>76</v>
      </c>
      <c r="G74" s="96"/>
      <c r="H74" s="96"/>
      <c r="I74" s="96"/>
      <c r="J74" s="98"/>
      <c r="K74" s="138"/>
      <c r="L74" s="139"/>
      <c r="M74" s="103"/>
      <c r="N74" s="234"/>
    </row>
    <row r="75" spans="1:14" s="1" customFormat="1" ht="135" customHeight="1" x14ac:dyDescent="0.25">
      <c r="A75" s="204"/>
      <c r="B75" s="209"/>
      <c r="C75" s="210"/>
      <c r="D75" s="210"/>
      <c r="E75" s="211"/>
      <c r="F75" s="54" t="s">
        <v>77</v>
      </c>
      <c r="G75" s="52">
        <v>2000</v>
      </c>
      <c r="H75" s="138">
        <v>0</v>
      </c>
      <c r="I75" s="138">
        <v>0</v>
      </c>
      <c r="J75" s="98">
        <f>I75-G75</f>
        <v>-2000</v>
      </c>
      <c r="K75" s="138">
        <f t="shared" ref="K75:K76" si="29">I75/G75*100</f>
        <v>0</v>
      </c>
      <c r="L75" s="139">
        <f>I75-H75</f>
        <v>0</v>
      </c>
      <c r="M75" s="98">
        <f t="shared" ref="M75:M76" si="30">IF(H75=0,0,I75/H75*100)</f>
        <v>0</v>
      </c>
      <c r="N75" s="234"/>
    </row>
    <row r="76" spans="1:14" s="1" customFormat="1" ht="135" customHeight="1" x14ac:dyDescent="0.25">
      <c r="A76" s="204"/>
      <c r="B76" s="209"/>
      <c r="C76" s="210"/>
      <c r="D76" s="210"/>
      <c r="E76" s="211"/>
      <c r="F76" s="54" t="s">
        <v>78</v>
      </c>
      <c r="G76" s="97">
        <v>90259.510909999997</v>
      </c>
      <c r="H76" s="97">
        <v>15960.7</v>
      </c>
      <c r="I76" s="89">
        <v>14610.66655</v>
      </c>
      <c r="J76" s="98">
        <f>I76-G76</f>
        <v>-75648.844360000003</v>
      </c>
      <c r="K76" s="138">
        <f t="shared" si="29"/>
        <v>16.187398317024631</v>
      </c>
      <c r="L76" s="98">
        <f>I76-H76</f>
        <v>-1350.0334500000008</v>
      </c>
      <c r="M76" s="98">
        <f t="shared" si="30"/>
        <v>91.541514783186201</v>
      </c>
      <c r="N76" s="234"/>
    </row>
    <row r="77" spans="1:14" s="1" customFormat="1" ht="162" x14ac:dyDescent="0.25">
      <c r="A77" s="204"/>
      <c r="B77" s="209"/>
      <c r="C77" s="210"/>
      <c r="D77" s="210"/>
      <c r="E77" s="211"/>
      <c r="F77" s="55" t="s">
        <v>80</v>
      </c>
      <c r="G77" s="33"/>
      <c r="H77" s="33"/>
      <c r="I77" s="33"/>
      <c r="J77" s="33"/>
      <c r="K77" s="33"/>
      <c r="L77" s="33"/>
      <c r="M77" s="70"/>
      <c r="N77" s="234"/>
    </row>
    <row r="78" spans="1:14" s="1" customFormat="1" ht="135" customHeight="1" x14ac:dyDescent="0.25">
      <c r="A78" s="205"/>
      <c r="B78" s="212"/>
      <c r="C78" s="213"/>
      <c r="D78" s="213"/>
      <c r="E78" s="214"/>
      <c r="F78" s="56" t="s">
        <v>79</v>
      </c>
      <c r="G78" s="33"/>
      <c r="H78" s="33"/>
      <c r="I78" s="33"/>
      <c r="J78" s="33"/>
      <c r="K78" s="33"/>
      <c r="L78" s="33"/>
      <c r="M78" s="70"/>
      <c r="N78" s="235"/>
    </row>
    <row r="79" spans="1:14" s="1" customFormat="1" ht="135" customHeight="1" x14ac:dyDescent="0.25">
      <c r="A79" s="203">
        <v>12</v>
      </c>
      <c r="B79" s="206" t="s">
        <v>38</v>
      </c>
      <c r="C79" s="207"/>
      <c r="D79" s="207"/>
      <c r="E79" s="208"/>
      <c r="F79" s="53" t="s">
        <v>4</v>
      </c>
      <c r="G79" s="14">
        <f>G80+G81+G82+G83+G84</f>
        <v>40</v>
      </c>
      <c r="H79" s="66">
        <f>H80+H81+H82+H83+H84</f>
        <v>0</v>
      </c>
      <c r="I79" s="66">
        <f>I80+I81+I82+I83+I84</f>
        <v>0</v>
      </c>
      <c r="J79" s="15">
        <f>I79-G79</f>
        <v>-40</v>
      </c>
      <c r="K79" s="16">
        <f>IF(I79=0,0,I79/H79*100)</f>
        <v>0</v>
      </c>
      <c r="L79" s="66">
        <f>I79/G79*100</f>
        <v>0</v>
      </c>
      <c r="M79" s="66">
        <f>M80+M81+M82+M83+M84</f>
        <v>0</v>
      </c>
      <c r="N79" s="221" t="s">
        <v>33</v>
      </c>
    </row>
    <row r="80" spans="1:14" s="1" customFormat="1" ht="135" customHeight="1" x14ac:dyDescent="0.25">
      <c r="A80" s="204"/>
      <c r="B80" s="209"/>
      <c r="C80" s="210"/>
      <c r="D80" s="210"/>
      <c r="E80" s="211"/>
      <c r="F80" s="54" t="s">
        <v>76</v>
      </c>
      <c r="G80" s="28"/>
      <c r="H80" s="28"/>
      <c r="I80" s="28"/>
      <c r="J80" s="22"/>
      <c r="K80" s="42"/>
      <c r="L80" s="69"/>
      <c r="M80" s="70"/>
      <c r="N80" s="222"/>
    </row>
    <row r="81" spans="1:14" s="1" customFormat="1" ht="135" customHeight="1" x14ac:dyDescent="0.25">
      <c r="A81" s="204"/>
      <c r="B81" s="209"/>
      <c r="C81" s="210"/>
      <c r="D81" s="210"/>
      <c r="E81" s="211"/>
      <c r="F81" s="54" t="s">
        <v>77</v>
      </c>
      <c r="G81" s="97"/>
      <c r="H81" s="28"/>
      <c r="I81" s="28"/>
      <c r="J81" s="101"/>
      <c r="K81" s="19"/>
      <c r="L81" s="74"/>
      <c r="M81" s="75"/>
      <c r="N81" s="222"/>
    </row>
    <row r="82" spans="1:14" s="1" customFormat="1" ht="135" customHeight="1" x14ac:dyDescent="0.25">
      <c r="A82" s="204"/>
      <c r="B82" s="209"/>
      <c r="C82" s="210"/>
      <c r="D82" s="210"/>
      <c r="E82" s="211"/>
      <c r="F82" s="54" t="s">
        <v>78</v>
      </c>
      <c r="G82" s="97">
        <v>40</v>
      </c>
      <c r="H82" s="138">
        <v>0</v>
      </c>
      <c r="I82" s="138">
        <v>0</v>
      </c>
      <c r="J82" s="98">
        <f>I82-G82</f>
        <v>-40</v>
      </c>
      <c r="K82" s="19">
        <f>I82/G82*100</f>
        <v>0</v>
      </c>
      <c r="L82" s="74">
        <f>I82-H82</f>
        <v>0</v>
      </c>
      <c r="M82" s="98">
        <f t="shared" ref="M82" si="31">IF(H82=0,0,I82/H82*100)</f>
        <v>0</v>
      </c>
      <c r="N82" s="222"/>
    </row>
    <row r="83" spans="1:14" s="1" customFormat="1" ht="162" x14ac:dyDescent="0.25">
      <c r="A83" s="204"/>
      <c r="B83" s="209"/>
      <c r="C83" s="210"/>
      <c r="D83" s="210"/>
      <c r="E83" s="211"/>
      <c r="F83" s="55" t="s">
        <v>80</v>
      </c>
      <c r="G83" s="21"/>
      <c r="H83" s="21"/>
      <c r="I83" s="21"/>
      <c r="J83" s="22"/>
      <c r="K83" s="22"/>
      <c r="L83" s="22"/>
      <c r="M83" s="70"/>
      <c r="N83" s="222"/>
    </row>
    <row r="84" spans="1:14" s="1" customFormat="1" ht="135" customHeight="1" x14ac:dyDescent="0.25">
      <c r="A84" s="205"/>
      <c r="B84" s="212"/>
      <c r="C84" s="213"/>
      <c r="D84" s="213"/>
      <c r="E84" s="214"/>
      <c r="F84" s="56" t="s">
        <v>79</v>
      </c>
      <c r="G84" s="21"/>
      <c r="H84" s="21"/>
      <c r="I84" s="21"/>
      <c r="J84" s="22"/>
      <c r="K84" s="22"/>
      <c r="L84" s="22"/>
      <c r="M84" s="70"/>
      <c r="N84" s="223"/>
    </row>
    <row r="85" spans="1:14" s="1" customFormat="1" ht="135" customHeight="1" x14ac:dyDescent="0.25">
      <c r="A85" s="203">
        <v>13</v>
      </c>
      <c r="B85" s="206" t="s">
        <v>22</v>
      </c>
      <c r="C85" s="207"/>
      <c r="D85" s="207"/>
      <c r="E85" s="208"/>
      <c r="F85" s="53" t="s">
        <v>4</v>
      </c>
      <c r="G85" s="14">
        <f>G86+G87+G88+G89+G90</f>
        <v>125687.11491</v>
      </c>
      <c r="H85" s="14">
        <f>H86+H87+H88+H89+H90</f>
        <v>7528.1</v>
      </c>
      <c r="I85" s="14">
        <f>I86+I87+I88+I89+I90</f>
        <v>8418.2647199999992</v>
      </c>
      <c r="J85" s="15">
        <f>I85-G85</f>
        <v>-117268.85019</v>
      </c>
      <c r="K85" s="16">
        <f>I85/G85*100</f>
        <v>6.6977945400592684</v>
      </c>
      <c r="L85" s="66">
        <f>I85-H85</f>
        <v>890.16471999999885</v>
      </c>
      <c r="M85" s="68">
        <f>I85/H85*100</f>
        <v>111.82456024760563</v>
      </c>
      <c r="N85" s="227" t="s">
        <v>23</v>
      </c>
    </row>
    <row r="86" spans="1:14" s="1" customFormat="1" ht="135" customHeight="1" x14ac:dyDescent="0.25">
      <c r="A86" s="204"/>
      <c r="B86" s="209"/>
      <c r="C86" s="210"/>
      <c r="D86" s="210"/>
      <c r="E86" s="211"/>
      <c r="F86" s="54" t="s">
        <v>76</v>
      </c>
      <c r="G86" s="21"/>
      <c r="H86" s="21"/>
      <c r="I86" s="21"/>
      <c r="J86" s="98" t="s">
        <v>58</v>
      </c>
      <c r="K86" s="142"/>
      <c r="L86" s="139"/>
      <c r="M86" s="144"/>
      <c r="N86" s="228"/>
    </row>
    <row r="87" spans="1:14" s="1" customFormat="1" ht="135" customHeight="1" x14ac:dyDescent="0.25">
      <c r="A87" s="204"/>
      <c r="B87" s="209"/>
      <c r="C87" s="210"/>
      <c r="D87" s="210"/>
      <c r="E87" s="211"/>
      <c r="F87" s="54" t="s">
        <v>77</v>
      </c>
      <c r="G87" s="52">
        <v>72870.600000000006</v>
      </c>
      <c r="H87" s="159">
        <v>0</v>
      </c>
      <c r="I87" s="52">
        <v>0</v>
      </c>
      <c r="J87" s="98">
        <f>I87-G87</f>
        <v>-72870.600000000006</v>
      </c>
      <c r="K87" s="19">
        <f>I87/G87*100</f>
        <v>0</v>
      </c>
      <c r="L87" s="139">
        <f t="shared" ref="L87:L88" si="32">I87-H87</f>
        <v>0</v>
      </c>
      <c r="M87" s="98">
        <f t="shared" ref="M87:M88" si="33">IF(H87=0,0,I87/H87*100)</f>
        <v>0</v>
      </c>
      <c r="N87" s="228"/>
    </row>
    <row r="88" spans="1:14" s="1" customFormat="1" ht="135" customHeight="1" x14ac:dyDescent="0.25">
      <c r="A88" s="204"/>
      <c r="B88" s="209"/>
      <c r="C88" s="210"/>
      <c r="D88" s="210"/>
      <c r="E88" s="211"/>
      <c r="F88" s="54" t="s">
        <v>78</v>
      </c>
      <c r="G88" s="52">
        <v>52816.514909999998</v>
      </c>
      <c r="H88" s="52">
        <v>7528.1</v>
      </c>
      <c r="I88" s="89">
        <v>8418.2647199999992</v>
      </c>
      <c r="J88" s="98">
        <f>I88-G88</f>
        <v>-44398.250189999999</v>
      </c>
      <c r="K88" s="19">
        <f>I88/G88*100</f>
        <v>15.938697837872922</v>
      </c>
      <c r="L88" s="139">
        <f t="shared" si="32"/>
        <v>890.16471999999885</v>
      </c>
      <c r="M88" s="98">
        <f t="shared" si="33"/>
        <v>111.82456024760563</v>
      </c>
      <c r="N88" s="228"/>
    </row>
    <row r="89" spans="1:14" s="1" customFormat="1" ht="162" x14ac:dyDescent="0.25">
      <c r="A89" s="204"/>
      <c r="B89" s="209"/>
      <c r="C89" s="210"/>
      <c r="D89" s="210"/>
      <c r="E89" s="211"/>
      <c r="F89" s="55" t="s">
        <v>80</v>
      </c>
      <c r="G89" s="21"/>
      <c r="H89" s="21"/>
      <c r="I89" s="21"/>
      <c r="J89" s="98"/>
      <c r="K89" s="138"/>
      <c r="L89" s="139"/>
      <c r="M89" s="144"/>
      <c r="N89" s="228"/>
    </row>
    <row r="90" spans="1:14" s="1" customFormat="1" ht="135" customHeight="1" x14ac:dyDescent="0.25">
      <c r="A90" s="205"/>
      <c r="B90" s="212"/>
      <c r="C90" s="213"/>
      <c r="D90" s="213"/>
      <c r="E90" s="214"/>
      <c r="F90" s="56" t="s">
        <v>79</v>
      </c>
      <c r="G90" s="21"/>
      <c r="H90" s="21"/>
      <c r="I90" s="21"/>
      <c r="J90" s="98"/>
      <c r="K90" s="138"/>
      <c r="L90" s="139"/>
      <c r="M90" s="144"/>
      <c r="N90" s="229"/>
    </row>
    <row r="91" spans="1:14" s="1" customFormat="1" ht="135" customHeight="1" x14ac:dyDescent="0.25">
      <c r="A91" s="203">
        <v>14</v>
      </c>
      <c r="B91" s="206" t="s">
        <v>24</v>
      </c>
      <c r="C91" s="207"/>
      <c r="D91" s="207"/>
      <c r="E91" s="208"/>
      <c r="F91" s="53" t="s">
        <v>4</v>
      </c>
      <c r="G91" s="14">
        <f>G92+G93+G94+G95+G96</f>
        <v>81454.08322</v>
      </c>
      <c r="H91" s="14">
        <f>H92+H93+H94+H95+H96</f>
        <v>9852.75</v>
      </c>
      <c r="I91" s="14">
        <f>I92+I93+I94+I95+I96</f>
        <v>39871.11937</v>
      </c>
      <c r="J91" s="15">
        <f>I91-G91</f>
        <v>-41582.96385</v>
      </c>
      <c r="K91" s="16">
        <f>IF(I91=0,0,I91/G91*100)</f>
        <v>48.949196644091828</v>
      </c>
      <c r="L91" s="141">
        <f>I91-H91</f>
        <v>30018.36937</v>
      </c>
      <c r="M91" s="68">
        <f>I91/H91*100</f>
        <v>404.66995884397755</v>
      </c>
      <c r="N91" s="224" t="s">
        <v>25</v>
      </c>
    </row>
    <row r="92" spans="1:14" s="1" customFormat="1" ht="135" customHeight="1" x14ac:dyDescent="0.25">
      <c r="A92" s="204"/>
      <c r="B92" s="209"/>
      <c r="C92" s="210"/>
      <c r="D92" s="210"/>
      <c r="E92" s="211"/>
      <c r="F92" s="54" t="s">
        <v>76</v>
      </c>
      <c r="G92" s="21"/>
      <c r="H92" s="21"/>
      <c r="I92" s="21"/>
      <c r="J92" s="140"/>
      <c r="K92" s="142"/>
      <c r="L92" s="143"/>
      <c r="M92" s="144"/>
      <c r="N92" s="225"/>
    </row>
    <row r="93" spans="1:14" s="1" customFormat="1" ht="135" customHeight="1" x14ac:dyDescent="0.25">
      <c r="A93" s="204"/>
      <c r="B93" s="209"/>
      <c r="C93" s="210"/>
      <c r="D93" s="210"/>
      <c r="E93" s="211"/>
      <c r="F93" s="54" t="s">
        <v>77</v>
      </c>
      <c r="G93" s="21"/>
      <c r="H93" s="21"/>
      <c r="I93" s="21"/>
      <c r="J93" s="140"/>
      <c r="K93" s="142"/>
      <c r="L93" s="143"/>
      <c r="M93" s="144"/>
      <c r="N93" s="225"/>
    </row>
    <row r="94" spans="1:14" s="1" customFormat="1" ht="135" customHeight="1" x14ac:dyDescent="0.25">
      <c r="A94" s="204"/>
      <c r="B94" s="209"/>
      <c r="C94" s="210"/>
      <c r="D94" s="210"/>
      <c r="E94" s="211"/>
      <c r="F94" s="54" t="s">
        <v>78</v>
      </c>
      <c r="G94" s="89">
        <v>81454.08322</v>
      </c>
      <c r="H94" s="89">
        <v>9852.75</v>
      </c>
      <c r="I94" s="89">
        <v>39871.11937</v>
      </c>
      <c r="J94" s="98">
        <f>I94-G94</f>
        <v>-41582.96385</v>
      </c>
      <c r="K94" s="138">
        <f t="shared" ref="K94" si="34">IF(I94=0,0,I94/G94*100)</f>
        <v>48.949196644091828</v>
      </c>
      <c r="L94" s="98">
        <f t="shared" ref="L94" si="35">I94-H94</f>
        <v>30018.36937</v>
      </c>
      <c r="M94" s="98">
        <f t="shared" ref="M94" si="36">IF(H94=0,0,I94/H94*100)</f>
        <v>404.66995884397755</v>
      </c>
      <c r="N94" s="225"/>
    </row>
    <row r="95" spans="1:14" s="1" customFormat="1" ht="232.5" customHeight="1" x14ac:dyDescent="0.25">
      <c r="A95" s="204"/>
      <c r="B95" s="209"/>
      <c r="C95" s="210"/>
      <c r="D95" s="210"/>
      <c r="E95" s="211"/>
      <c r="F95" s="55" t="s">
        <v>80</v>
      </c>
      <c r="G95" s="21"/>
      <c r="H95" s="21"/>
      <c r="I95" s="21"/>
      <c r="J95" s="21"/>
      <c r="K95" s="24"/>
      <c r="L95" s="98"/>
      <c r="M95" s="73"/>
      <c r="N95" s="225"/>
    </row>
    <row r="96" spans="1:14" s="1" customFormat="1" ht="135" customHeight="1" x14ac:dyDescent="0.25">
      <c r="A96" s="205"/>
      <c r="B96" s="212"/>
      <c r="C96" s="213"/>
      <c r="D96" s="213"/>
      <c r="E96" s="214"/>
      <c r="F96" s="56" t="s">
        <v>79</v>
      </c>
      <c r="G96" s="21"/>
      <c r="H96" s="21"/>
      <c r="I96" s="21"/>
      <c r="J96" s="27"/>
      <c r="K96" s="52"/>
      <c r="L96" s="72"/>
      <c r="M96" s="73"/>
      <c r="N96" s="226"/>
    </row>
    <row r="97" spans="1:14" s="1" customFormat="1" ht="135" customHeight="1" x14ac:dyDescent="0.25">
      <c r="A97" s="203">
        <v>15</v>
      </c>
      <c r="B97" s="206" t="s">
        <v>26</v>
      </c>
      <c r="C97" s="207"/>
      <c r="D97" s="207"/>
      <c r="E97" s="208"/>
      <c r="F97" s="53" t="s">
        <v>4</v>
      </c>
      <c r="G97" s="14">
        <f>G98+G99+G100+G101+G102</f>
        <v>716085.70729000005</v>
      </c>
      <c r="H97" s="14">
        <f>H98+H99+H100+H101+H102</f>
        <v>174037.5</v>
      </c>
      <c r="I97" s="14">
        <f>I98+I99+I100+I101+I102</f>
        <v>184266.73154000001</v>
      </c>
      <c r="J97" s="15">
        <f>I97-G97</f>
        <v>-531818.97574999998</v>
      </c>
      <c r="K97" s="16">
        <f>IF(I97=0,0,I97/G97*100)</f>
        <v>25.732496775749187</v>
      </c>
      <c r="L97" s="66">
        <f>I97-H97</f>
        <v>10229.231540000008</v>
      </c>
      <c r="M97" s="68">
        <f>I97/H97*100</f>
        <v>105.87760197658551</v>
      </c>
      <c r="N97" s="221" t="s">
        <v>126</v>
      </c>
    </row>
    <row r="98" spans="1:14" s="1" customFormat="1" ht="135" customHeight="1" x14ac:dyDescent="0.25">
      <c r="A98" s="204"/>
      <c r="B98" s="209"/>
      <c r="C98" s="210"/>
      <c r="D98" s="210"/>
      <c r="E98" s="211"/>
      <c r="F98" s="54" t="s">
        <v>76</v>
      </c>
      <c r="G98" s="21"/>
      <c r="H98" s="21"/>
      <c r="I98" s="21"/>
      <c r="J98" s="149"/>
      <c r="K98" s="146"/>
      <c r="L98" s="147"/>
      <c r="M98" s="148"/>
      <c r="N98" s="222"/>
    </row>
    <row r="99" spans="1:14" s="1" customFormat="1" ht="135" customHeight="1" x14ac:dyDescent="0.25">
      <c r="A99" s="204"/>
      <c r="B99" s="209"/>
      <c r="C99" s="210"/>
      <c r="D99" s="210"/>
      <c r="E99" s="211"/>
      <c r="F99" s="54" t="s">
        <v>77</v>
      </c>
      <c r="G99" s="52">
        <v>159223.5</v>
      </c>
      <c r="H99" s="52">
        <v>31844.7</v>
      </c>
      <c r="I99" s="52">
        <v>31844.7</v>
      </c>
      <c r="J99" s="98">
        <f>I99-G99</f>
        <v>-127378.8</v>
      </c>
      <c r="K99" s="138">
        <f t="shared" ref="K99:K100" si="37">IF(I99=0,0,I99/G99*100)</f>
        <v>20</v>
      </c>
      <c r="L99" s="98">
        <f t="shared" ref="L99:L100" si="38">I99-H99</f>
        <v>0</v>
      </c>
      <c r="M99" s="98">
        <f t="shared" ref="M99:M100" si="39">IF(H99=0,0,I99/H99*100)</f>
        <v>100</v>
      </c>
      <c r="N99" s="222"/>
    </row>
    <row r="100" spans="1:14" s="1" customFormat="1" ht="135" customHeight="1" x14ac:dyDescent="0.25">
      <c r="A100" s="204"/>
      <c r="B100" s="209"/>
      <c r="C100" s="210"/>
      <c r="D100" s="210"/>
      <c r="E100" s="211"/>
      <c r="F100" s="54" t="s">
        <v>78</v>
      </c>
      <c r="G100" s="52">
        <v>556862.20729000005</v>
      </c>
      <c r="H100" s="52">
        <v>142192.79999999999</v>
      </c>
      <c r="I100" s="89">
        <v>152422.03154</v>
      </c>
      <c r="J100" s="98">
        <f>I100-G100</f>
        <v>-404440.17575000005</v>
      </c>
      <c r="K100" s="138">
        <f t="shared" si="37"/>
        <v>27.371588436889986</v>
      </c>
      <c r="L100" s="98">
        <f t="shared" si="38"/>
        <v>10229.231540000008</v>
      </c>
      <c r="M100" s="98">
        <f t="shared" si="39"/>
        <v>107.19391666807321</v>
      </c>
      <c r="N100" s="222"/>
    </row>
    <row r="101" spans="1:14" s="1" customFormat="1" ht="162" x14ac:dyDescent="0.25">
      <c r="A101" s="204"/>
      <c r="B101" s="209"/>
      <c r="C101" s="210"/>
      <c r="D101" s="210"/>
      <c r="E101" s="211"/>
      <c r="F101" s="55" t="s">
        <v>80</v>
      </c>
      <c r="G101" s="21"/>
      <c r="H101" s="21"/>
      <c r="I101" s="24"/>
      <c r="J101" s="38"/>
      <c r="K101" s="29"/>
      <c r="L101" s="74"/>
      <c r="M101" s="75"/>
      <c r="N101" s="222"/>
    </row>
    <row r="102" spans="1:14" s="1" customFormat="1" ht="135" customHeight="1" x14ac:dyDescent="0.25">
      <c r="A102" s="205"/>
      <c r="B102" s="212"/>
      <c r="C102" s="213"/>
      <c r="D102" s="213"/>
      <c r="E102" s="214"/>
      <c r="F102" s="56" t="s">
        <v>79</v>
      </c>
      <c r="G102" s="21"/>
      <c r="H102" s="21"/>
      <c r="I102" s="21"/>
      <c r="J102" s="23"/>
      <c r="K102" s="37"/>
      <c r="L102" s="74"/>
      <c r="M102" s="75"/>
      <c r="N102" s="223"/>
    </row>
    <row r="103" spans="1:14" s="1" customFormat="1" ht="135" customHeight="1" x14ac:dyDescent="0.25">
      <c r="A103" s="203">
        <v>16</v>
      </c>
      <c r="B103" s="206" t="s">
        <v>27</v>
      </c>
      <c r="C103" s="207"/>
      <c r="D103" s="207"/>
      <c r="E103" s="208"/>
      <c r="F103" s="53" t="s">
        <v>4</v>
      </c>
      <c r="G103" s="14">
        <f>G104+G105+G106+G107+G108</f>
        <v>13348.07821</v>
      </c>
      <c r="H103" s="14">
        <f>H104+H105+H106+H107+H108</f>
        <v>1199.56646</v>
      </c>
      <c r="I103" s="14">
        <f>I104+I105+I106+I107+I108</f>
        <v>1083.8748599999999</v>
      </c>
      <c r="J103" s="15">
        <f>I103-H103</f>
        <v>-115.69160000000011</v>
      </c>
      <c r="K103" s="16">
        <f>I103/G103*100</f>
        <v>8.1200817297278931</v>
      </c>
      <c r="L103" s="66">
        <f>I103/G103*100</f>
        <v>8.1200817297278931</v>
      </c>
      <c r="M103" s="68">
        <f>M104+M105+M106+M107+M108</f>
        <v>208.16286357322053</v>
      </c>
      <c r="N103" s="218" t="s">
        <v>124</v>
      </c>
    </row>
    <row r="104" spans="1:14" s="1" customFormat="1" ht="135" customHeight="1" x14ac:dyDescent="0.25">
      <c r="A104" s="204"/>
      <c r="B104" s="209"/>
      <c r="C104" s="210"/>
      <c r="D104" s="210"/>
      <c r="E104" s="211"/>
      <c r="F104" s="54" t="s">
        <v>76</v>
      </c>
      <c r="G104" s="21"/>
      <c r="H104" s="21"/>
      <c r="I104" s="21"/>
      <c r="J104" s="22"/>
      <c r="K104" s="49"/>
      <c r="L104" s="69"/>
      <c r="M104" s="70"/>
      <c r="N104" s="219"/>
    </row>
    <row r="105" spans="1:14" s="1" customFormat="1" ht="135" customHeight="1" x14ac:dyDescent="0.25">
      <c r="A105" s="204"/>
      <c r="B105" s="209"/>
      <c r="C105" s="210"/>
      <c r="D105" s="210"/>
      <c r="E105" s="211"/>
      <c r="F105" s="54" t="s">
        <v>77</v>
      </c>
      <c r="G105" s="52">
        <v>9800.6</v>
      </c>
      <c r="H105" s="52">
        <v>1103.5526</v>
      </c>
      <c r="I105" s="89">
        <v>968.25175999999999</v>
      </c>
      <c r="J105" s="98">
        <f>I105-G105</f>
        <v>-8832.3482400000012</v>
      </c>
      <c r="K105" s="19">
        <f>I105/G105*100</f>
        <v>9.8795151317266274</v>
      </c>
      <c r="L105" s="98">
        <f>I105-H105</f>
        <v>-135.30083999999999</v>
      </c>
      <c r="M105" s="98">
        <f t="shared" ref="M105:M106" si="40">IF(H105=0,0,I105/H105*100)</f>
        <v>87.739520526706201</v>
      </c>
      <c r="N105" s="219"/>
    </row>
    <row r="106" spans="1:14" s="1" customFormat="1" ht="135" customHeight="1" x14ac:dyDescent="0.25">
      <c r="A106" s="204"/>
      <c r="B106" s="209"/>
      <c r="C106" s="210"/>
      <c r="D106" s="210"/>
      <c r="E106" s="211"/>
      <c r="F106" s="54" t="s">
        <v>78</v>
      </c>
      <c r="G106" s="52">
        <v>3547.4782100000002</v>
      </c>
      <c r="H106" s="58">
        <v>96.013859999999994</v>
      </c>
      <c r="I106" s="58">
        <v>115.62309999999999</v>
      </c>
      <c r="J106" s="98">
        <f>I106-G106</f>
        <v>-3431.8551100000004</v>
      </c>
      <c r="K106" s="19">
        <f>I106/G106*100</f>
        <v>3.2593040226172376</v>
      </c>
      <c r="L106" s="98">
        <f>I106-H106</f>
        <v>19.60924</v>
      </c>
      <c r="M106" s="98">
        <f t="shared" si="40"/>
        <v>120.42334304651432</v>
      </c>
      <c r="N106" s="219"/>
    </row>
    <row r="107" spans="1:14" s="1" customFormat="1" ht="162" x14ac:dyDescent="0.25">
      <c r="A107" s="204"/>
      <c r="B107" s="209"/>
      <c r="C107" s="210"/>
      <c r="D107" s="210"/>
      <c r="E107" s="211"/>
      <c r="F107" s="55" t="s">
        <v>80</v>
      </c>
      <c r="G107" s="21"/>
      <c r="H107" s="21"/>
      <c r="I107" s="21"/>
      <c r="J107" s="33"/>
      <c r="K107" s="49"/>
      <c r="L107" s="69"/>
      <c r="M107" s="70"/>
      <c r="N107" s="219"/>
    </row>
    <row r="108" spans="1:14" s="1" customFormat="1" ht="135" customHeight="1" x14ac:dyDescent="0.25">
      <c r="A108" s="205"/>
      <c r="B108" s="212"/>
      <c r="C108" s="213"/>
      <c r="D108" s="213"/>
      <c r="E108" s="214"/>
      <c r="F108" s="56" t="s">
        <v>79</v>
      </c>
      <c r="G108" s="28"/>
      <c r="H108" s="21"/>
      <c r="I108" s="21"/>
      <c r="J108" s="36"/>
      <c r="K108" s="49"/>
      <c r="L108" s="69"/>
      <c r="M108" s="70"/>
      <c r="N108" s="220"/>
    </row>
    <row r="109" spans="1:14" s="1" customFormat="1" ht="135" customHeight="1" x14ac:dyDescent="0.25">
      <c r="A109" s="203">
        <v>17</v>
      </c>
      <c r="B109" s="206" t="s">
        <v>28</v>
      </c>
      <c r="C109" s="207"/>
      <c r="D109" s="207"/>
      <c r="E109" s="208"/>
      <c r="F109" s="53" t="s">
        <v>4</v>
      </c>
      <c r="G109" s="14">
        <f>G110+G111+G112+G113+G114</f>
        <v>760887.35618</v>
      </c>
      <c r="H109" s="14">
        <f>H110+H111+H112+H113+H114</f>
        <v>185554.69999999998</v>
      </c>
      <c r="I109" s="14">
        <f>I110+I111+I112+I113+I114</f>
        <v>169221.82665</v>
      </c>
      <c r="J109" s="15">
        <f>I109-H109</f>
        <v>-16332.87334999998</v>
      </c>
      <c r="K109" s="16">
        <f>IF(I109=0,0,I109/H109*100)</f>
        <v>91.197812100690527</v>
      </c>
      <c r="L109" s="66">
        <f>I109/G109*100</f>
        <v>22.240062904918069</v>
      </c>
      <c r="M109" s="68">
        <f>M110+M111+M112+M113+M114</f>
        <v>285.72214393480152</v>
      </c>
      <c r="N109" s="221" t="s">
        <v>34</v>
      </c>
    </row>
    <row r="110" spans="1:14" s="1" customFormat="1" ht="135" customHeight="1" x14ac:dyDescent="0.25">
      <c r="A110" s="204"/>
      <c r="B110" s="209"/>
      <c r="C110" s="210"/>
      <c r="D110" s="210"/>
      <c r="E110" s="211"/>
      <c r="F110" s="54" t="s">
        <v>76</v>
      </c>
      <c r="G110" s="52">
        <v>3533.6</v>
      </c>
      <c r="H110" s="52">
        <v>1253.8</v>
      </c>
      <c r="I110" s="52">
        <v>1253.9000000000001</v>
      </c>
      <c r="J110" s="98">
        <f>I110-G110</f>
        <v>-2279.6999999999998</v>
      </c>
      <c r="K110" s="19">
        <f>IF(I110=0,0,I110/G110*100)</f>
        <v>35.485057731491963</v>
      </c>
      <c r="L110" s="98">
        <f>I110-H110</f>
        <v>0.10000000000013642</v>
      </c>
      <c r="M110" s="98">
        <f t="shared" ref="M110:M112" si="41">IF(H110=0,0,I110/H110*100)</f>
        <v>100.00797575370875</v>
      </c>
      <c r="N110" s="222"/>
    </row>
    <row r="111" spans="1:14" s="1" customFormat="1" ht="135" customHeight="1" x14ac:dyDescent="0.25">
      <c r="A111" s="204"/>
      <c r="B111" s="209"/>
      <c r="C111" s="210"/>
      <c r="D111" s="210"/>
      <c r="E111" s="211"/>
      <c r="F111" s="54" t="s">
        <v>77</v>
      </c>
      <c r="G111" s="52">
        <v>17467.599999999999</v>
      </c>
      <c r="H111" s="52">
        <v>3542.5</v>
      </c>
      <c r="I111" s="52">
        <v>3352.8</v>
      </c>
      <c r="J111" s="98">
        <f t="shared" ref="J111:J112" si="42">I111-G111</f>
        <v>-14114.8</v>
      </c>
      <c r="K111" s="19">
        <f t="shared" ref="K111:K112" si="43">IF(I111=0,0,I111/G111*100)</f>
        <v>19.194394192676732</v>
      </c>
      <c r="L111" s="98">
        <f t="shared" ref="L111:L112" si="44">I111-H111</f>
        <v>-189.69999999999982</v>
      </c>
      <c r="M111" s="98">
        <f t="shared" si="41"/>
        <v>94.645024700070579</v>
      </c>
      <c r="N111" s="222"/>
    </row>
    <row r="112" spans="1:14" s="1" customFormat="1" ht="135" customHeight="1" x14ac:dyDescent="0.25">
      <c r="A112" s="204"/>
      <c r="B112" s="209"/>
      <c r="C112" s="210"/>
      <c r="D112" s="210"/>
      <c r="E112" s="211"/>
      <c r="F112" s="54" t="s">
        <v>78</v>
      </c>
      <c r="G112" s="52">
        <v>739886.15618000005</v>
      </c>
      <c r="H112" s="52">
        <v>180758.39999999999</v>
      </c>
      <c r="I112" s="89">
        <v>164615.12664999999</v>
      </c>
      <c r="J112" s="98">
        <f t="shared" si="42"/>
        <v>-575271.02953000006</v>
      </c>
      <c r="K112" s="19">
        <f t="shared" si="43"/>
        <v>22.248710193457423</v>
      </c>
      <c r="L112" s="98">
        <f t="shared" si="44"/>
        <v>-16143.273350000003</v>
      </c>
      <c r="M112" s="98">
        <f t="shared" si="41"/>
        <v>91.069143481022181</v>
      </c>
      <c r="N112" s="222"/>
    </row>
    <row r="113" spans="1:14" s="1" customFormat="1" ht="162" x14ac:dyDescent="0.25">
      <c r="A113" s="204"/>
      <c r="B113" s="209"/>
      <c r="C113" s="210"/>
      <c r="D113" s="210"/>
      <c r="E113" s="211"/>
      <c r="F113" s="55" t="s">
        <v>80</v>
      </c>
      <c r="G113" s="21"/>
      <c r="H113" s="21"/>
      <c r="I113" s="21"/>
      <c r="J113" s="34"/>
      <c r="K113" s="26"/>
      <c r="L113" s="69"/>
      <c r="M113" s="70"/>
      <c r="N113" s="222"/>
    </row>
    <row r="114" spans="1:14" s="1" customFormat="1" ht="135" customHeight="1" x14ac:dyDescent="0.25">
      <c r="A114" s="205"/>
      <c r="B114" s="212"/>
      <c r="C114" s="213"/>
      <c r="D114" s="213"/>
      <c r="E114" s="214"/>
      <c r="F114" s="56" t="s">
        <v>79</v>
      </c>
      <c r="G114" s="21"/>
      <c r="H114" s="35"/>
      <c r="I114" s="35"/>
      <c r="J114" s="36"/>
      <c r="K114" s="37"/>
      <c r="L114" s="69"/>
      <c r="M114" s="70"/>
      <c r="N114" s="223"/>
    </row>
    <row r="115" spans="1:14" s="1" customFormat="1" ht="135" customHeight="1" x14ac:dyDescent="0.25">
      <c r="A115" s="203">
        <v>18</v>
      </c>
      <c r="B115" s="206" t="s">
        <v>29</v>
      </c>
      <c r="C115" s="207"/>
      <c r="D115" s="207"/>
      <c r="E115" s="208"/>
      <c r="F115" s="53" t="s">
        <v>4</v>
      </c>
      <c r="G115" s="14">
        <f>G116+G117+G118+G119+G120</f>
        <v>2597.1999999999998</v>
      </c>
      <c r="H115" s="14">
        <f>H116+H117+H118+H119+H120</f>
        <v>40</v>
      </c>
      <c r="I115" s="14">
        <f>I116+I117+I118+I119+I120</f>
        <v>40</v>
      </c>
      <c r="J115" s="15">
        <f>I115-H115</f>
        <v>0</v>
      </c>
      <c r="K115" s="16">
        <f>I115/G115*100</f>
        <v>1.540120129370091</v>
      </c>
      <c r="L115" s="66">
        <f>I115-H115</f>
        <v>0</v>
      </c>
      <c r="M115" s="68">
        <f>I115/H115*100</f>
        <v>100</v>
      </c>
      <c r="N115" s="215" t="s">
        <v>30</v>
      </c>
    </row>
    <row r="116" spans="1:14" s="1" customFormat="1" ht="135" customHeight="1" x14ac:dyDescent="0.25">
      <c r="A116" s="204"/>
      <c r="B116" s="209"/>
      <c r="C116" s="210"/>
      <c r="D116" s="210"/>
      <c r="E116" s="211"/>
      <c r="F116" s="54" t="s">
        <v>76</v>
      </c>
      <c r="G116" s="21"/>
      <c r="H116" s="21"/>
      <c r="I116" s="21"/>
      <c r="J116" s="34"/>
      <c r="K116" s="43"/>
      <c r="L116" s="139"/>
      <c r="M116" s="103"/>
      <c r="N116" s="216"/>
    </row>
    <row r="117" spans="1:14" s="1" customFormat="1" ht="135" customHeight="1" x14ac:dyDescent="0.25">
      <c r="A117" s="204"/>
      <c r="B117" s="209"/>
      <c r="C117" s="210"/>
      <c r="D117" s="210"/>
      <c r="E117" s="211"/>
      <c r="F117" s="54" t="s">
        <v>77</v>
      </c>
      <c r="G117" s="52">
        <v>195.5</v>
      </c>
      <c r="H117" s="74">
        <v>0</v>
      </c>
      <c r="I117" s="74">
        <v>0</v>
      </c>
      <c r="J117" s="98">
        <f>I117-G117</f>
        <v>-195.5</v>
      </c>
      <c r="K117" s="19">
        <f>I117/G117*100</f>
        <v>0</v>
      </c>
      <c r="L117" s="139">
        <f>I117-H117</f>
        <v>0</v>
      </c>
      <c r="M117" s="98">
        <f t="shared" ref="M117:M118" si="45">IF(H117=0,0,I117/H117*100)</f>
        <v>0</v>
      </c>
      <c r="N117" s="216"/>
    </row>
    <row r="118" spans="1:14" s="1" customFormat="1" ht="135" customHeight="1" x14ac:dyDescent="0.25">
      <c r="A118" s="204"/>
      <c r="B118" s="209"/>
      <c r="C118" s="210"/>
      <c r="D118" s="210"/>
      <c r="E118" s="211"/>
      <c r="F118" s="54" t="s">
        <v>78</v>
      </c>
      <c r="G118" s="52">
        <v>2401.6999999999998</v>
      </c>
      <c r="H118" s="28">
        <v>40</v>
      </c>
      <c r="I118" s="28">
        <v>40</v>
      </c>
      <c r="J118" s="98">
        <f>I118-G118</f>
        <v>-2361.6999999999998</v>
      </c>
      <c r="K118" s="19">
        <f>I118/G118*100</f>
        <v>1.6654869467460549</v>
      </c>
      <c r="L118" s="139">
        <f>I118-H118</f>
        <v>0</v>
      </c>
      <c r="M118" s="98">
        <f t="shared" si="45"/>
        <v>100</v>
      </c>
      <c r="N118" s="216"/>
    </row>
    <row r="119" spans="1:14" s="1" customFormat="1" ht="162" x14ac:dyDescent="0.25">
      <c r="A119" s="204"/>
      <c r="B119" s="209"/>
      <c r="C119" s="210"/>
      <c r="D119" s="210"/>
      <c r="E119" s="211"/>
      <c r="F119" s="55" t="s">
        <v>80</v>
      </c>
      <c r="G119" s="21"/>
      <c r="H119" s="21"/>
      <c r="I119" s="21"/>
      <c r="J119" s="21"/>
      <c r="K119" s="21"/>
      <c r="L119" s="21"/>
      <c r="M119" s="21"/>
      <c r="N119" s="216"/>
    </row>
    <row r="120" spans="1:14" s="1" customFormat="1" ht="135" customHeight="1" x14ac:dyDescent="0.25">
      <c r="A120" s="205"/>
      <c r="B120" s="212"/>
      <c r="C120" s="213"/>
      <c r="D120" s="213"/>
      <c r="E120" s="214"/>
      <c r="F120" s="56" t="s">
        <v>79</v>
      </c>
      <c r="G120" s="21"/>
      <c r="H120" s="21"/>
      <c r="I120" s="21"/>
      <c r="J120" s="21"/>
      <c r="K120" s="21"/>
      <c r="L120" s="21"/>
      <c r="M120" s="21"/>
      <c r="N120" s="217"/>
    </row>
    <row r="121" spans="1:14" s="1" customFormat="1" ht="135" customHeight="1" x14ac:dyDescent="0.25">
      <c r="A121" s="203">
        <v>19</v>
      </c>
      <c r="B121" s="206" t="s">
        <v>31</v>
      </c>
      <c r="C121" s="207"/>
      <c r="D121" s="207"/>
      <c r="E121" s="208"/>
      <c r="F121" s="53" t="s">
        <v>4</v>
      </c>
      <c r="G121" s="14">
        <f>G122+G123+G124+G125+G126</f>
        <v>35.29</v>
      </c>
      <c r="H121" s="14">
        <f>H122+H123+H124+H125+H126</f>
        <v>70</v>
      </c>
      <c r="I121" s="14">
        <f>I122+I123+I124+I125+I126</f>
        <v>35.29</v>
      </c>
      <c r="J121" s="14">
        <f>I121-H121</f>
        <v>-34.71</v>
      </c>
      <c r="K121" s="14">
        <f>IF(I121=0,0,I121/H121*100)</f>
        <v>50.414285714285711</v>
      </c>
      <c r="L121" s="14">
        <v>0</v>
      </c>
      <c r="M121" s="14">
        <f>M122+M123+M124+M125+M126</f>
        <v>50.414285714285711</v>
      </c>
      <c r="N121" s="215" t="s">
        <v>125</v>
      </c>
    </row>
    <row r="122" spans="1:14" s="1" customFormat="1" ht="135" customHeight="1" x14ac:dyDescent="0.25">
      <c r="A122" s="204"/>
      <c r="B122" s="209"/>
      <c r="C122" s="210"/>
      <c r="D122" s="210"/>
      <c r="E122" s="211"/>
      <c r="F122" s="54" t="s">
        <v>76</v>
      </c>
      <c r="G122" s="21"/>
      <c r="H122" s="21"/>
      <c r="I122" s="21"/>
      <c r="J122" s="21"/>
      <c r="K122" s="21"/>
      <c r="L122" s="21"/>
      <c r="M122" s="21"/>
      <c r="N122" s="216"/>
    </row>
    <row r="123" spans="1:14" s="1" customFormat="1" ht="135" customHeight="1" x14ac:dyDescent="0.25">
      <c r="A123" s="204"/>
      <c r="B123" s="209"/>
      <c r="C123" s="210"/>
      <c r="D123" s="210"/>
      <c r="E123" s="211"/>
      <c r="F123" s="54" t="s">
        <v>77</v>
      </c>
      <c r="G123" s="21"/>
      <c r="H123" s="21"/>
      <c r="I123" s="21"/>
      <c r="J123" s="21"/>
      <c r="K123" s="21"/>
      <c r="L123" s="21"/>
      <c r="M123" s="21"/>
      <c r="N123" s="216"/>
    </row>
    <row r="124" spans="1:14" s="1" customFormat="1" ht="135" customHeight="1" x14ac:dyDescent="0.25">
      <c r="A124" s="204"/>
      <c r="B124" s="209"/>
      <c r="C124" s="210"/>
      <c r="D124" s="210"/>
      <c r="E124" s="211"/>
      <c r="F124" s="54" t="s">
        <v>78</v>
      </c>
      <c r="G124" s="28">
        <v>35.29</v>
      </c>
      <c r="H124" s="28">
        <v>70</v>
      </c>
      <c r="I124" s="28">
        <v>35.29</v>
      </c>
      <c r="J124" s="74">
        <f>I124-G124</f>
        <v>0</v>
      </c>
      <c r="K124" s="74">
        <f>I124/G124*100</f>
        <v>100</v>
      </c>
      <c r="L124" s="98">
        <f>I124-H124</f>
        <v>-34.71</v>
      </c>
      <c r="M124" s="98">
        <f t="shared" ref="M124" si="46">IF(H124=0,0,I124/H124*100)</f>
        <v>50.414285714285711</v>
      </c>
      <c r="N124" s="216"/>
    </row>
    <row r="125" spans="1:14" s="1" customFormat="1" ht="162" x14ac:dyDescent="0.25">
      <c r="A125" s="204"/>
      <c r="B125" s="209"/>
      <c r="C125" s="210"/>
      <c r="D125" s="210"/>
      <c r="E125" s="211"/>
      <c r="F125" s="55" t="s">
        <v>80</v>
      </c>
      <c r="G125" s="21"/>
      <c r="H125" s="21"/>
      <c r="I125" s="21"/>
      <c r="J125" s="21"/>
      <c r="K125" s="21"/>
      <c r="L125" s="21"/>
      <c r="M125" s="21"/>
      <c r="N125" s="216"/>
    </row>
    <row r="126" spans="1:14" s="1" customFormat="1" ht="135" customHeight="1" x14ac:dyDescent="0.25">
      <c r="A126" s="205"/>
      <c r="B126" s="212"/>
      <c r="C126" s="213"/>
      <c r="D126" s="213"/>
      <c r="E126" s="214"/>
      <c r="F126" s="56" t="s">
        <v>79</v>
      </c>
      <c r="G126" s="21"/>
      <c r="H126" s="21"/>
      <c r="I126" s="21"/>
      <c r="J126" s="21"/>
      <c r="K126" s="21"/>
      <c r="L126" s="21"/>
      <c r="M126" s="21"/>
      <c r="N126" s="217"/>
    </row>
    <row r="127" spans="1:14" ht="135" customHeight="1" x14ac:dyDescent="0.25">
      <c r="A127" s="203">
        <v>20</v>
      </c>
      <c r="B127" s="206" t="s">
        <v>32</v>
      </c>
      <c r="C127" s="207"/>
      <c r="D127" s="207"/>
      <c r="E127" s="208"/>
      <c r="F127" s="53" t="s">
        <v>4</v>
      </c>
      <c r="G127" s="14">
        <f>G128+G129+G130+G131+G132</f>
        <v>1309.5</v>
      </c>
      <c r="H127" s="66">
        <f>H128+H129+H130+H131+H132</f>
        <v>0</v>
      </c>
      <c r="I127" s="66">
        <f>I128+I129+I130+I131+I132</f>
        <v>0</v>
      </c>
      <c r="J127" s="15">
        <f>I127-H127</f>
        <v>0</v>
      </c>
      <c r="K127" s="16">
        <f>IF(I127=0,0,I127/H127*100)</f>
        <v>0</v>
      </c>
      <c r="L127" s="66">
        <f>I127/G127*100</f>
        <v>0</v>
      </c>
      <c r="M127" s="66">
        <f>M128+M129+M130+M131+M132</f>
        <v>0</v>
      </c>
      <c r="N127" s="215" t="s">
        <v>14</v>
      </c>
    </row>
    <row r="128" spans="1:14" ht="135" customHeight="1" x14ac:dyDescent="0.25">
      <c r="A128" s="204"/>
      <c r="B128" s="209"/>
      <c r="C128" s="210"/>
      <c r="D128" s="210"/>
      <c r="E128" s="211"/>
      <c r="F128" s="54" t="s">
        <v>76</v>
      </c>
      <c r="G128" s="64"/>
      <c r="H128" s="64"/>
      <c r="I128" s="65"/>
      <c r="J128" s="38"/>
      <c r="K128" s="38"/>
      <c r="L128" s="69"/>
      <c r="M128" s="70"/>
      <c r="N128" s="216"/>
    </row>
    <row r="129" spans="1:14" s="13" customFormat="1" ht="135" customHeight="1" x14ac:dyDescent="0.65">
      <c r="A129" s="204"/>
      <c r="B129" s="209"/>
      <c r="C129" s="210"/>
      <c r="D129" s="210"/>
      <c r="E129" s="211"/>
      <c r="F129" s="54" t="s">
        <v>77</v>
      </c>
      <c r="G129" s="52"/>
      <c r="H129" s="52"/>
      <c r="I129" s="89"/>
      <c r="J129" s="22"/>
      <c r="K129" s="38"/>
      <c r="L129" s="69"/>
      <c r="M129" s="70"/>
      <c r="N129" s="216"/>
    </row>
    <row r="130" spans="1:14" s="13" customFormat="1" ht="135" customHeight="1" x14ac:dyDescent="0.65">
      <c r="A130" s="204"/>
      <c r="B130" s="209"/>
      <c r="C130" s="210"/>
      <c r="D130" s="210"/>
      <c r="E130" s="211"/>
      <c r="F130" s="60" t="s">
        <v>78</v>
      </c>
      <c r="G130" s="99">
        <v>1309.5</v>
      </c>
      <c r="H130" s="74">
        <v>0</v>
      </c>
      <c r="I130" s="74">
        <v>0</v>
      </c>
      <c r="J130" s="98">
        <f>I130-G130</f>
        <v>-1309.5</v>
      </c>
      <c r="K130" s="74">
        <f>IF(G130=0,0,I130/G130*100)</f>
        <v>0</v>
      </c>
      <c r="L130" s="74">
        <f>I130-H130</f>
        <v>0</v>
      </c>
      <c r="M130" s="98">
        <f t="shared" ref="M130" si="47">IF(H130=0,0,I130/H130*100)</f>
        <v>0</v>
      </c>
      <c r="N130" s="216"/>
    </row>
    <row r="131" spans="1:14" s="13" customFormat="1" ht="162" x14ac:dyDescent="0.65">
      <c r="A131" s="204"/>
      <c r="B131" s="209"/>
      <c r="C131" s="210"/>
      <c r="D131" s="210"/>
      <c r="E131" s="211"/>
      <c r="F131" s="55" t="s">
        <v>80</v>
      </c>
      <c r="G131" s="100"/>
      <c r="H131" s="64"/>
      <c r="I131" s="65"/>
      <c r="J131" s="22"/>
      <c r="K131" s="38"/>
      <c r="L131" s="69"/>
      <c r="M131" s="70"/>
      <c r="N131" s="216"/>
    </row>
    <row r="132" spans="1:14" s="13" customFormat="1" ht="135" customHeight="1" x14ac:dyDescent="0.65">
      <c r="A132" s="205"/>
      <c r="B132" s="212"/>
      <c r="C132" s="213"/>
      <c r="D132" s="213"/>
      <c r="E132" s="214"/>
      <c r="F132" s="56" t="s">
        <v>79</v>
      </c>
      <c r="G132" s="39"/>
      <c r="H132" s="29"/>
      <c r="I132" s="25"/>
      <c r="J132" s="38"/>
      <c r="K132" s="38"/>
      <c r="L132" s="69"/>
      <c r="M132" s="70"/>
      <c r="N132" s="217"/>
    </row>
    <row r="133" spans="1:14" s="13" customFormat="1" ht="135" customHeight="1" x14ac:dyDescent="0.65">
      <c r="A133" s="203">
        <v>21</v>
      </c>
      <c r="B133" s="206" t="s">
        <v>40</v>
      </c>
      <c r="C133" s="207"/>
      <c r="D133" s="207"/>
      <c r="E133" s="208"/>
      <c r="F133" s="53" t="s">
        <v>4</v>
      </c>
      <c r="G133" s="14">
        <f>G134+G135+G136+G137+G138</f>
        <v>25660.170910000001</v>
      </c>
      <c r="H133" s="14">
        <f>H134+H135+H136+H137+H138</f>
        <v>0</v>
      </c>
      <c r="I133" s="14">
        <f>I134+I135+I136+I137+I138</f>
        <v>22.94434</v>
      </c>
      <c r="J133" s="15">
        <f>I133-H133</f>
        <v>22.94434</v>
      </c>
      <c r="K133" s="16" t="e">
        <f>IF(I133=0,0,I133/H133*100)</f>
        <v>#DIV/0!</v>
      </c>
      <c r="L133" s="66">
        <f>I133/G133*100</f>
        <v>8.9416162037558297E-2</v>
      </c>
      <c r="M133" s="68">
        <f>M134+M135+M136+M137+M138</f>
        <v>0</v>
      </c>
      <c r="N133" s="215" t="s">
        <v>35</v>
      </c>
    </row>
    <row r="134" spans="1:14" s="13" customFormat="1" ht="135" customHeight="1" x14ac:dyDescent="0.65">
      <c r="A134" s="204"/>
      <c r="B134" s="209"/>
      <c r="C134" s="210"/>
      <c r="D134" s="210"/>
      <c r="E134" s="211"/>
      <c r="F134" s="54" t="s">
        <v>76</v>
      </c>
      <c r="G134" s="52">
        <v>3698.5</v>
      </c>
      <c r="H134" s="74">
        <v>0</v>
      </c>
      <c r="I134" s="74">
        <v>0</v>
      </c>
      <c r="J134" s="98">
        <f>I134-G134</f>
        <v>-3698.5</v>
      </c>
      <c r="K134" s="74">
        <f>IF(G134=0,0,I134/G134*100)</f>
        <v>0</v>
      </c>
      <c r="L134" s="74">
        <f>I134-H134</f>
        <v>0</v>
      </c>
      <c r="M134" s="98">
        <f t="shared" ref="M134:M136" si="48">IF(H134=0,0,I134/H134*100)</f>
        <v>0</v>
      </c>
      <c r="N134" s="216"/>
    </row>
    <row r="135" spans="1:14" s="13" customFormat="1" ht="135" customHeight="1" x14ac:dyDescent="0.65">
      <c r="A135" s="204"/>
      <c r="B135" s="209"/>
      <c r="C135" s="210"/>
      <c r="D135" s="210"/>
      <c r="E135" s="211"/>
      <c r="F135" s="54" t="s">
        <v>77</v>
      </c>
      <c r="G135" s="52">
        <v>16329</v>
      </c>
      <c r="H135" s="74">
        <v>0</v>
      </c>
      <c r="I135" s="74">
        <v>0</v>
      </c>
      <c r="J135" s="98">
        <f t="shared" ref="J135" si="49">I135-G135</f>
        <v>-16329</v>
      </c>
      <c r="K135" s="74">
        <f t="shared" ref="K135:K136" si="50">IF(G135=0,0,I135/G135*100)</f>
        <v>0</v>
      </c>
      <c r="L135" s="74">
        <f t="shared" ref="L135:L136" si="51">I135-H135</f>
        <v>0</v>
      </c>
      <c r="M135" s="98">
        <f t="shared" si="48"/>
        <v>0</v>
      </c>
      <c r="N135" s="216"/>
    </row>
    <row r="136" spans="1:14" s="13" customFormat="1" ht="135" customHeight="1" x14ac:dyDescent="0.65">
      <c r="A136" s="204"/>
      <c r="B136" s="209"/>
      <c r="C136" s="210"/>
      <c r="D136" s="210"/>
      <c r="E136" s="211"/>
      <c r="F136" s="54" t="s">
        <v>78</v>
      </c>
      <c r="G136" s="99">
        <v>5632.6709099999998</v>
      </c>
      <c r="H136" s="74">
        <v>0</v>
      </c>
      <c r="I136" s="99">
        <v>22.94434</v>
      </c>
      <c r="J136" s="98">
        <f>I136-G136</f>
        <v>-5609.7265699999998</v>
      </c>
      <c r="K136" s="74">
        <f t="shared" si="50"/>
        <v>0.40734387587362175</v>
      </c>
      <c r="L136" s="74">
        <f t="shared" si="51"/>
        <v>22.94434</v>
      </c>
      <c r="M136" s="98">
        <f t="shared" si="48"/>
        <v>0</v>
      </c>
      <c r="N136" s="216"/>
    </row>
    <row r="137" spans="1:14" s="13" customFormat="1" ht="162" x14ac:dyDescent="0.65">
      <c r="A137" s="204"/>
      <c r="B137" s="209"/>
      <c r="C137" s="210"/>
      <c r="D137" s="210"/>
      <c r="E137" s="211"/>
      <c r="F137" s="55" t="s">
        <v>80</v>
      </c>
      <c r="G137" s="51"/>
      <c r="H137" s="17"/>
      <c r="I137" s="18"/>
      <c r="J137" s="50"/>
      <c r="K137" s="42"/>
      <c r="L137" s="69"/>
      <c r="M137" s="70"/>
      <c r="N137" s="216"/>
    </row>
    <row r="138" spans="1:14" s="13" customFormat="1" ht="135" customHeight="1" x14ac:dyDescent="0.65">
      <c r="A138" s="205"/>
      <c r="B138" s="212"/>
      <c r="C138" s="213"/>
      <c r="D138" s="213"/>
      <c r="E138" s="214"/>
      <c r="F138" s="56" t="s">
        <v>79</v>
      </c>
      <c r="G138" s="51"/>
      <c r="H138" s="17"/>
      <c r="I138" s="18"/>
      <c r="J138" s="50"/>
      <c r="K138" s="42"/>
      <c r="L138" s="69"/>
      <c r="M138" s="70"/>
      <c r="N138" s="217"/>
    </row>
    <row r="139" spans="1:14" s="13" customFormat="1" ht="135" customHeight="1" x14ac:dyDescent="1.05">
      <c r="A139" s="190"/>
      <c r="B139" s="190"/>
      <c r="C139" s="191"/>
      <c r="D139" s="191"/>
      <c r="E139" s="192"/>
      <c r="F139" s="2"/>
      <c r="G139" s="3"/>
      <c r="H139" s="3"/>
      <c r="I139" s="4"/>
      <c r="J139" s="5"/>
      <c r="K139" s="6"/>
      <c r="L139" s="6"/>
      <c r="M139" s="6"/>
      <c r="N139" s="3"/>
    </row>
    <row r="140" spans="1:14" s="13" customFormat="1" ht="135" customHeight="1" x14ac:dyDescent="1.05">
      <c r="A140" s="190"/>
      <c r="B140" s="190"/>
      <c r="C140" s="191"/>
      <c r="D140" s="191"/>
      <c r="E140" s="192"/>
      <c r="F140" s="2"/>
      <c r="G140" s="3"/>
      <c r="H140" s="3"/>
      <c r="I140" s="4"/>
      <c r="J140" s="5"/>
      <c r="K140" s="6"/>
      <c r="L140" s="6"/>
      <c r="M140" s="6"/>
      <c r="N140" s="3"/>
    </row>
    <row r="141" spans="1:14" s="13" customFormat="1" ht="135" customHeight="1" x14ac:dyDescent="1.05">
      <c r="A141" s="190"/>
      <c r="B141" s="190"/>
      <c r="C141" s="191"/>
      <c r="D141" s="191"/>
      <c r="E141" s="192"/>
      <c r="F141" s="2"/>
      <c r="G141" s="3"/>
      <c r="H141" s="3"/>
      <c r="I141" s="4"/>
      <c r="J141" s="5"/>
      <c r="K141" s="6"/>
      <c r="L141" s="6"/>
      <c r="M141" s="6"/>
      <c r="N141" s="3"/>
    </row>
    <row r="142" spans="1:14" s="13" customFormat="1" ht="135" customHeight="1" x14ac:dyDescent="1.05">
      <c r="A142" s="190"/>
      <c r="B142" s="190"/>
      <c r="C142" s="191"/>
      <c r="D142" s="191"/>
      <c r="E142" s="192"/>
      <c r="F142" s="2"/>
      <c r="G142" s="3"/>
      <c r="H142" s="3"/>
      <c r="I142" s="4"/>
      <c r="J142" s="5"/>
      <c r="K142" s="6"/>
      <c r="L142" s="6"/>
      <c r="M142" s="6"/>
      <c r="N142" s="3"/>
    </row>
    <row r="143" spans="1:14" s="13" customFormat="1" ht="135" customHeight="1" x14ac:dyDescent="1.05">
      <c r="A143" s="190"/>
      <c r="B143" s="190"/>
      <c r="C143" s="191"/>
      <c r="D143" s="191"/>
      <c r="E143" s="192"/>
      <c r="F143" s="2"/>
      <c r="G143" s="3"/>
      <c r="H143" s="3"/>
      <c r="I143" s="4"/>
      <c r="J143" s="5"/>
      <c r="K143" s="6"/>
      <c r="L143" s="6"/>
      <c r="M143" s="6"/>
      <c r="N143" s="3"/>
    </row>
    <row r="144" spans="1:14" s="13" customFormat="1" ht="135" customHeight="1" x14ac:dyDescent="1.05">
      <c r="A144" s="190"/>
      <c r="B144" s="190"/>
      <c r="C144" s="191"/>
      <c r="D144" s="191"/>
      <c r="E144" s="192"/>
      <c r="F144" s="2"/>
      <c r="G144" s="3"/>
      <c r="H144" s="3"/>
      <c r="I144" s="4"/>
      <c r="J144" s="5"/>
      <c r="K144" s="6"/>
      <c r="L144" s="6"/>
      <c r="M144" s="6"/>
      <c r="N144" s="3"/>
    </row>
    <row r="145" spans="1:14" s="13" customFormat="1" ht="135" customHeight="1" x14ac:dyDescent="1.05">
      <c r="A145" s="190"/>
      <c r="B145" s="190"/>
      <c r="C145" s="191"/>
      <c r="D145" s="191"/>
      <c r="E145" s="192"/>
      <c r="F145" s="2"/>
      <c r="G145" s="3"/>
      <c r="H145" s="3"/>
      <c r="I145" s="4"/>
      <c r="J145" s="5"/>
      <c r="K145" s="6"/>
      <c r="L145" s="6"/>
      <c r="M145" s="6"/>
      <c r="N145" s="3"/>
    </row>
    <row r="146" spans="1:14" s="13" customFormat="1" ht="135" customHeight="1" x14ac:dyDescent="1.05">
      <c r="A146" s="190"/>
      <c r="B146" s="190"/>
      <c r="C146" s="191"/>
      <c r="D146" s="191"/>
      <c r="E146" s="192"/>
      <c r="F146" s="2"/>
      <c r="G146" s="3"/>
      <c r="H146" s="3"/>
      <c r="I146" s="4"/>
      <c r="J146" s="5"/>
      <c r="K146" s="6"/>
      <c r="L146" s="6"/>
      <c r="M146" s="6"/>
      <c r="N146" s="3"/>
    </row>
    <row r="147" spans="1:14" s="13" customFormat="1" ht="135" customHeight="1" x14ac:dyDescent="1.05">
      <c r="A147" s="190"/>
      <c r="B147" s="190"/>
      <c r="C147" s="191"/>
      <c r="D147" s="191"/>
      <c r="E147" s="192"/>
      <c r="F147" s="2"/>
      <c r="G147" s="3"/>
      <c r="H147" s="3"/>
      <c r="I147" s="4"/>
      <c r="J147" s="5"/>
      <c r="K147" s="6"/>
      <c r="L147" s="6"/>
      <c r="M147" s="6"/>
      <c r="N147" s="3"/>
    </row>
    <row r="148" spans="1:14" s="13" customFormat="1" ht="135" customHeight="1" x14ac:dyDescent="1.05">
      <c r="A148" s="190"/>
      <c r="B148" s="190"/>
      <c r="C148" s="191"/>
      <c r="D148" s="191"/>
      <c r="E148" s="192"/>
      <c r="F148" s="2"/>
      <c r="G148" s="3"/>
      <c r="H148" s="3"/>
      <c r="I148" s="4"/>
      <c r="J148" s="5"/>
      <c r="K148" s="6"/>
      <c r="L148" s="6"/>
      <c r="M148" s="6"/>
      <c r="N148" s="3"/>
    </row>
    <row r="149" spans="1:14" s="13" customFormat="1" ht="135" customHeight="1" x14ac:dyDescent="1.05">
      <c r="A149" s="190"/>
      <c r="B149" s="190"/>
      <c r="C149" s="191"/>
      <c r="D149" s="191"/>
      <c r="E149" s="192"/>
      <c r="F149" s="2"/>
      <c r="G149" s="3"/>
      <c r="H149" s="3"/>
      <c r="I149" s="4"/>
      <c r="J149" s="5"/>
      <c r="K149" s="6"/>
      <c r="L149" s="6"/>
      <c r="M149" s="6"/>
      <c r="N149" s="3"/>
    </row>
    <row r="150" spans="1:14" s="13" customFormat="1" ht="135" customHeight="1" x14ac:dyDescent="1.05">
      <c r="A150" s="190"/>
      <c r="B150" s="190"/>
      <c r="C150" s="191"/>
      <c r="D150" s="191"/>
      <c r="E150" s="192"/>
      <c r="F150" s="2"/>
      <c r="G150" s="3"/>
      <c r="H150" s="3"/>
      <c r="I150" s="4"/>
      <c r="J150" s="5"/>
      <c r="K150" s="6"/>
      <c r="L150" s="6"/>
      <c r="M150" s="6"/>
      <c r="N150" s="3"/>
    </row>
    <row r="151" spans="1:14" s="13" customFormat="1" ht="135" customHeight="1" x14ac:dyDescent="1.05">
      <c r="A151" s="190"/>
      <c r="B151" s="190"/>
      <c r="C151" s="191"/>
      <c r="D151" s="191"/>
      <c r="E151" s="192"/>
      <c r="F151" s="2"/>
      <c r="G151" s="3"/>
      <c r="H151" s="3"/>
      <c r="I151" s="4"/>
      <c r="J151" s="5"/>
      <c r="K151" s="6"/>
      <c r="L151" s="6"/>
      <c r="M151" s="6"/>
      <c r="N151" s="3"/>
    </row>
    <row r="152" spans="1:14" s="13" customFormat="1" ht="135" customHeight="1" x14ac:dyDescent="1.05">
      <c r="A152" s="190"/>
      <c r="B152" s="190"/>
      <c r="C152" s="191"/>
      <c r="D152" s="191"/>
      <c r="E152" s="192"/>
      <c r="F152" s="2"/>
      <c r="G152" s="3"/>
      <c r="H152" s="3"/>
      <c r="I152" s="4"/>
      <c r="J152" s="5"/>
      <c r="K152" s="6"/>
      <c r="L152" s="6"/>
      <c r="M152" s="6"/>
      <c r="N152" s="3"/>
    </row>
    <row r="153" spans="1:14" s="13" customFormat="1" ht="135" customHeight="1" x14ac:dyDescent="1.05">
      <c r="A153" s="190"/>
      <c r="B153" s="190"/>
      <c r="C153" s="191"/>
      <c r="D153" s="191"/>
      <c r="E153" s="192"/>
      <c r="F153" s="2"/>
      <c r="G153" s="3"/>
      <c r="H153" s="3"/>
      <c r="I153" s="4"/>
      <c r="J153" s="5"/>
      <c r="K153" s="6"/>
      <c r="L153" s="6"/>
      <c r="M153" s="6"/>
      <c r="N153" s="3"/>
    </row>
    <row r="154" spans="1:14" s="13" customFormat="1" ht="135" customHeight="1" x14ac:dyDescent="1.05">
      <c r="A154" s="190"/>
      <c r="B154" s="190"/>
      <c r="C154" s="191"/>
      <c r="D154" s="191"/>
      <c r="E154" s="192"/>
      <c r="F154" s="2"/>
      <c r="G154" s="3"/>
      <c r="H154" s="3"/>
      <c r="I154" s="4"/>
      <c r="J154" s="5"/>
      <c r="K154" s="6"/>
      <c r="L154" s="6"/>
      <c r="M154" s="6"/>
      <c r="N154" s="3"/>
    </row>
    <row r="155" spans="1:14" s="13" customFormat="1" ht="135" customHeight="1" x14ac:dyDescent="1.05">
      <c r="A155" s="190"/>
      <c r="B155" s="190"/>
      <c r="C155" s="191"/>
      <c r="D155" s="191"/>
      <c r="E155" s="192"/>
      <c r="F155" s="2"/>
      <c r="G155" s="3"/>
      <c r="H155" s="3"/>
      <c r="I155" s="4"/>
      <c r="J155" s="5"/>
      <c r="K155" s="6"/>
      <c r="L155" s="6"/>
      <c r="M155" s="6"/>
      <c r="N155" s="3"/>
    </row>
    <row r="156" spans="1:14" s="13" customFormat="1" ht="135" customHeight="1" x14ac:dyDescent="1.05">
      <c r="A156" s="190"/>
      <c r="B156" s="190"/>
      <c r="C156" s="191"/>
      <c r="D156" s="191"/>
      <c r="E156" s="192"/>
      <c r="F156" s="2"/>
      <c r="G156" s="3"/>
      <c r="H156" s="3"/>
      <c r="I156" s="4"/>
      <c r="J156" s="5"/>
      <c r="K156" s="6"/>
      <c r="L156" s="6"/>
      <c r="M156" s="6"/>
      <c r="N156" s="3"/>
    </row>
    <row r="157" spans="1:14" s="13" customFormat="1" ht="135" customHeight="1" x14ac:dyDescent="1.05">
      <c r="A157" s="190"/>
      <c r="B157" s="190"/>
      <c r="C157" s="191"/>
      <c r="D157" s="191"/>
      <c r="E157" s="192"/>
      <c r="F157" s="2"/>
      <c r="G157" s="3"/>
      <c r="H157" s="3"/>
      <c r="I157" s="4"/>
      <c r="J157" s="5"/>
      <c r="K157" s="6"/>
      <c r="L157" s="6"/>
      <c r="M157" s="6"/>
      <c r="N157" s="3"/>
    </row>
    <row r="158" spans="1:14" s="13" customFormat="1" ht="135" customHeight="1" x14ac:dyDescent="1.05">
      <c r="A158" s="190"/>
      <c r="B158" s="190"/>
      <c r="C158" s="191"/>
      <c r="D158" s="191"/>
      <c r="E158" s="192"/>
      <c r="F158" s="2"/>
      <c r="G158" s="3"/>
      <c r="H158" s="3"/>
      <c r="I158" s="4"/>
      <c r="J158" s="5"/>
      <c r="K158" s="6"/>
      <c r="L158" s="6"/>
      <c r="M158" s="6"/>
      <c r="N158" s="3"/>
    </row>
    <row r="159" spans="1:14" s="13" customFormat="1" ht="135" customHeight="1" x14ac:dyDescent="1.05">
      <c r="A159" s="190"/>
      <c r="B159" s="190"/>
      <c r="C159" s="191"/>
      <c r="D159" s="191"/>
      <c r="E159" s="192"/>
      <c r="F159" s="2"/>
      <c r="G159" s="3"/>
      <c r="H159" s="3"/>
      <c r="I159" s="4"/>
      <c r="J159" s="5"/>
      <c r="K159" s="6"/>
      <c r="L159" s="6"/>
      <c r="M159" s="6"/>
      <c r="N159" s="3"/>
    </row>
    <row r="160" spans="1:14" s="13" customFormat="1" ht="135" customHeight="1" x14ac:dyDescent="1.05">
      <c r="A160" s="190"/>
      <c r="B160" s="190"/>
      <c r="C160" s="191"/>
      <c r="D160" s="191"/>
      <c r="E160" s="192"/>
      <c r="F160" s="2"/>
      <c r="G160" s="3"/>
      <c r="H160" s="3"/>
      <c r="I160" s="4"/>
      <c r="J160" s="5"/>
      <c r="K160" s="6"/>
      <c r="L160" s="6"/>
      <c r="M160" s="6"/>
      <c r="N160" s="3"/>
    </row>
    <row r="161" spans="1:14" s="13" customFormat="1" ht="135" customHeight="1" x14ac:dyDescent="1.05">
      <c r="A161" s="190"/>
      <c r="B161" s="190"/>
      <c r="C161" s="191"/>
      <c r="D161" s="191"/>
      <c r="E161" s="192"/>
      <c r="F161" s="2"/>
      <c r="G161" s="3"/>
      <c r="H161" s="3"/>
      <c r="I161" s="4"/>
      <c r="J161" s="5"/>
      <c r="K161" s="6"/>
      <c r="L161" s="6"/>
      <c r="M161" s="6"/>
      <c r="N161" s="3"/>
    </row>
    <row r="162" spans="1:14" s="13" customFormat="1" ht="135" customHeight="1" x14ac:dyDescent="1.05">
      <c r="A162" s="190"/>
      <c r="B162" s="190"/>
      <c r="C162" s="191"/>
      <c r="D162" s="191"/>
      <c r="E162" s="192"/>
      <c r="F162" s="2"/>
      <c r="G162" s="3"/>
      <c r="H162" s="3"/>
      <c r="I162" s="4"/>
      <c r="J162" s="5"/>
      <c r="K162" s="6"/>
      <c r="L162" s="6"/>
      <c r="M162" s="6"/>
      <c r="N162" s="3"/>
    </row>
    <row r="163" spans="1:14" s="13" customFormat="1" ht="135" customHeight="1" x14ac:dyDescent="1.05">
      <c r="A163" s="190"/>
      <c r="B163" s="190"/>
      <c r="C163" s="191"/>
      <c r="D163" s="191"/>
      <c r="E163" s="192"/>
      <c r="F163" s="2"/>
      <c r="G163" s="3"/>
      <c r="H163" s="3"/>
      <c r="I163" s="4"/>
      <c r="J163" s="5"/>
      <c r="K163" s="6"/>
      <c r="L163" s="6"/>
      <c r="M163" s="6"/>
      <c r="N163" s="3"/>
    </row>
    <row r="164" spans="1:14" s="13" customFormat="1" ht="135" customHeight="1" x14ac:dyDescent="1.05">
      <c r="A164" s="190"/>
      <c r="B164" s="190"/>
      <c r="C164" s="191"/>
      <c r="D164" s="191"/>
      <c r="E164" s="192"/>
      <c r="F164" s="2"/>
      <c r="G164" s="3"/>
      <c r="H164" s="3"/>
      <c r="I164" s="4"/>
      <c r="J164" s="5"/>
      <c r="K164" s="6"/>
      <c r="L164" s="6"/>
      <c r="M164" s="6"/>
      <c r="N164" s="3"/>
    </row>
    <row r="165" spans="1:14" s="13" customFormat="1" ht="135" customHeight="1" x14ac:dyDescent="1.05">
      <c r="A165" s="190"/>
      <c r="B165" s="190"/>
      <c r="C165" s="191"/>
      <c r="D165" s="191"/>
      <c r="E165" s="192"/>
      <c r="F165" s="2"/>
      <c r="G165" s="3"/>
      <c r="H165" s="3"/>
      <c r="I165" s="4"/>
      <c r="J165" s="5"/>
      <c r="K165" s="6"/>
      <c r="L165" s="6"/>
      <c r="M165" s="6"/>
      <c r="N165" s="3"/>
    </row>
    <row r="166" spans="1:14" s="13" customFormat="1" ht="135" customHeight="1" x14ac:dyDescent="1.05">
      <c r="A166" s="190"/>
      <c r="B166" s="190"/>
      <c r="C166" s="191"/>
      <c r="D166" s="191"/>
      <c r="E166" s="192"/>
      <c r="F166" s="2"/>
      <c r="G166" s="3"/>
      <c r="H166" s="3"/>
      <c r="I166" s="4"/>
      <c r="J166" s="5"/>
      <c r="K166" s="6"/>
      <c r="L166" s="6"/>
      <c r="M166" s="6"/>
      <c r="N166" s="3"/>
    </row>
    <row r="167" spans="1:14" s="13" customFormat="1" ht="135" customHeight="1" x14ac:dyDescent="1.05">
      <c r="A167" s="190"/>
      <c r="B167" s="190"/>
      <c r="C167" s="191"/>
      <c r="D167" s="191"/>
      <c r="E167" s="192"/>
      <c r="F167" s="2"/>
      <c r="G167" s="3"/>
      <c r="H167" s="3"/>
      <c r="I167" s="4"/>
      <c r="J167" s="5"/>
      <c r="K167" s="6"/>
      <c r="L167" s="6"/>
      <c r="M167" s="6"/>
      <c r="N167" s="3"/>
    </row>
    <row r="168" spans="1:14" s="13" customFormat="1" ht="135" customHeight="1" x14ac:dyDescent="1.05">
      <c r="A168" s="190"/>
      <c r="B168" s="190"/>
      <c r="C168" s="191"/>
      <c r="D168" s="191"/>
      <c r="E168" s="192"/>
      <c r="F168" s="2"/>
      <c r="G168" s="3"/>
      <c r="H168" s="3"/>
      <c r="I168" s="4"/>
      <c r="J168" s="5"/>
      <c r="K168" s="6"/>
      <c r="L168" s="6"/>
      <c r="M168" s="6"/>
      <c r="N168" s="3"/>
    </row>
    <row r="169" spans="1:14" s="13" customFormat="1" ht="135" customHeight="1" x14ac:dyDescent="1.05">
      <c r="A169" s="190"/>
      <c r="B169" s="190"/>
      <c r="C169" s="191"/>
      <c r="D169" s="191"/>
      <c r="E169" s="192"/>
      <c r="F169" s="2"/>
      <c r="G169" s="3"/>
      <c r="H169" s="3"/>
      <c r="I169" s="4"/>
      <c r="J169" s="5"/>
      <c r="K169" s="6"/>
      <c r="L169" s="6"/>
      <c r="M169" s="6"/>
      <c r="N169" s="3"/>
    </row>
    <row r="170" spans="1:14" s="13" customFormat="1" ht="135" customHeight="1" x14ac:dyDescent="1.05">
      <c r="A170" s="190"/>
      <c r="B170" s="190"/>
      <c r="C170" s="191"/>
      <c r="D170" s="191"/>
      <c r="E170" s="192"/>
      <c r="F170" s="2"/>
      <c r="G170" s="3"/>
      <c r="H170" s="3"/>
      <c r="I170" s="4"/>
      <c r="J170" s="5"/>
      <c r="K170" s="6"/>
      <c r="L170" s="6"/>
      <c r="M170" s="6"/>
      <c r="N170" s="3"/>
    </row>
    <row r="171" spans="1:14" s="13" customFormat="1" ht="135" customHeight="1" x14ac:dyDescent="1.05">
      <c r="A171" s="190"/>
      <c r="B171" s="190"/>
      <c r="C171" s="191"/>
      <c r="D171" s="191"/>
      <c r="E171" s="192"/>
      <c r="F171" s="2"/>
      <c r="G171" s="3"/>
      <c r="H171" s="3"/>
      <c r="I171" s="4"/>
      <c r="J171" s="5"/>
      <c r="K171" s="6"/>
      <c r="L171" s="6"/>
      <c r="M171" s="6"/>
      <c r="N171" s="3"/>
    </row>
    <row r="172" spans="1:14" s="13" customFormat="1" ht="135" customHeight="1" x14ac:dyDescent="1.05">
      <c r="A172" s="190"/>
      <c r="B172" s="190"/>
      <c r="C172" s="191"/>
      <c r="D172" s="191"/>
      <c r="E172" s="192"/>
      <c r="F172" s="2"/>
      <c r="G172" s="3"/>
      <c r="H172" s="3"/>
      <c r="I172" s="4"/>
      <c r="J172" s="5"/>
      <c r="K172" s="6"/>
      <c r="L172" s="6"/>
      <c r="M172" s="6"/>
      <c r="N172" s="3"/>
    </row>
    <row r="173" spans="1:14" s="13" customFormat="1" ht="135" customHeight="1" x14ac:dyDescent="1.05">
      <c r="A173" s="190"/>
      <c r="B173" s="190"/>
      <c r="C173" s="191"/>
      <c r="D173" s="191"/>
      <c r="E173" s="192"/>
      <c r="F173" s="2"/>
      <c r="G173" s="3"/>
      <c r="H173" s="3"/>
      <c r="I173" s="4"/>
      <c r="J173" s="5"/>
      <c r="K173" s="6"/>
      <c r="L173" s="6"/>
      <c r="M173" s="6"/>
      <c r="N173" s="3"/>
    </row>
    <row r="174" spans="1:14" s="13" customFormat="1" ht="135" customHeight="1" x14ac:dyDescent="1.05">
      <c r="A174" s="190"/>
      <c r="B174" s="190"/>
      <c r="C174" s="191"/>
      <c r="D174" s="191"/>
      <c r="E174" s="192"/>
      <c r="F174" s="2"/>
      <c r="G174" s="3"/>
      <c r="H174" s="3"/>
      <c r="I174" s="4"/>
      <c r="J174" s="5"/>
      <c r="K174" s="6"/>
      <c r="L174" s="6"/>
      <c r="M174" s="6"/>
      <c r="N174" s="3"/>
    </row>
    <row r="175" spans="1:14" s="13" customFormat="1" ht="135" customHeight="1" x14ac:dyDescent="1.05">
      <c r="A175" s="190"/>
      <c r="B175" s="190"/>
      <c r="C175" s="191"/>
      <c r="D175" s="191"/>
      <c r="E175" s="192"/>
      <c r="F175" s="2"/>
      <c r="G175" s="3"/>
      <c r="H175" s="3"/>
      <c r="I175" s="4"/>
      <c r="J175" s="5"/>
      <c r="K175" s="6"/>
      <c r="L175" s="6"/>
      <c r="M175" s="6"/>
      <c r="N175" s="3"/>
    </row>
    <row r="176" spans="1:14" s="13" customFormat="1" ht="135" customHeight="1" x14ac:dyDescent="1.05">
      <c r="A176" s="190"/>
      <c r="B176" s="190"/>
      <c r="C176" s="191"/>
      <c r="D176" s="191"/>
      <c r="E176" s="192"/>
      <c r="F176" s="2"/>
      <c r="G176" s="3"/>
      <c r="H176" s="3"/>
      <c r="I176" s="4"/>
      <c r="J176" s="5"/>
      <c r="K176" s="6"/>
      <c r="L176" s="6"/>
      <c r="M176" s="6"/>
      <c r="N176" s="3"/>
    </row>
    <row r="177" spans="1:14" s="13" customFormat="1" ht="135" customHeight="1" x14ac:dyDescent="1.05">
      <c r="A177" s="190"/>
      <c r="B177" s="190"/>
      <c r="C177" s="191"/>
      <c r="D177" s="191"/>
      <c r="E177" s="192"/>
      <c r="F177" s="2"/>
      <c r="G177" s="3"/>
      <c r="H177" s="3"/>
      <c r="I177" s="4"/>
      <c r="J177" s="5"/>
      <c r="K177" s="6"/>
      <c r="L177" s="6"/>
      <c r="M177" s="6"/>
      <c r="N177" s="3"/>
    </row>
    <row r="178" spans="1:14" s="13" customFormat="1" ht="135" customHeight="1" x14ac:dyDescent="1.05">
      <c r="A178" s="190"/>
      <c r="B178" s="190"/>
      <c r="C178" s="191"/>
      <c r="D178" s="191"/>
      <c r="E178" s="192"/>
      <c r="F178" s="2"/>
      <c r="G178" s="3"/>
      <c r="H178" s="3"/>
      <c r="I178" s="4"/>
      <c r="J178" s="5"/>
      <c r="K178" s="6"/>
      <c r="L178" s="6"/>
      <c r="M178" s="6"/>
      <c r="N178" s="3"/>
    </row>
    <row r="179" spans="1:14" s="13" customFormat="1" ht="135" customHeight="1" x14ac:dyDescent="1.05">
      <c r="A179" s="190"/>
      <c r="B179" s="190"/>
      <c r="C179" s="191"/>
      <c r="D179" s="191"/>
      <c r="E179" s="192"/>
      <c r="F179" s="2"/>
      <c r="G179" s="3"/>
      <c r="H179" s="3"/>
      <c r="I179" s="4"/>
      <c r="J179" s="5"/>
      <c r="K179" s="6"/>
      <c r="L179" s="6"/>
      <c r="M179" s="6"/>
      <c r="N179" s="3"/>
    </row>
    <row r="180" spans="1:14" s="13" customFormat="1" ht="135" customHeight="1" x14ac:dyDescent="1.05">
      <c r="A180" s="190"/>
      <c r="B180" s="190"/>
      <c r="C180" s="191"/>
      <c r="D180" s="191"/>
      <c r="E180" s="192"/>
      <c r="F180" s="2"/>
      <c r="G180" s="3"/>
      <c r="H180" s="3"/>
      <c r="I180" s="4"/>
      <c r="J180" s="5"/>
      <c r="K180" s="6"/>
      <c r="L180" s="6"/>
      <c r="M180" s="6"/>
      <c r="N180" s="3"/>
    </row>
    <row r="181" spans="1:14" s="13" customFormat="1" ht="135" customHeight="1" x14ac:dyDescent="1.05">
      <c r="A181" s="190"/>
      <c r="B181" s="190"/>
      <c r="C181" s="191"/>
      <c r="D181" s="191"/>
      <c r="E181" s="192"/>
      <c r="F181" s="2"/>
      <c r="G181" s="3"/>
      <c r="H181" s="3"/>
      <c r="I181" s="4"/>
      <c r="J181" s="5"/>
      <c r="K181" s="6"/>
      <c r="L181" s="6"/>
      <c r="M181" s="6"/>
      <c r="N181" s="3"/>
    </row>
    <row r="182" spans="1:14" s="13" customFormat="1" ht="135" customHeight="1" x14ac:dyDescent="1.05">
      <c r="A182" s="190"/>
      <c r="B182" s="190"/>
      <c r="C182" s="191"/>
      <c r="D182" s="191"/>
      <c r="E182" s="192"/>
      <c r="F182" s="2"/>
      <c r="G182" s="3"/>
      <c r="H182" s="3"/>
      <c r="I182" s="4"/>
      <c r="J182" s="5"/>
      <c r="K182" s="6"/>
      <c r="L182" s="6"/>
      <c r="M182" s="6"/>
      <c r="N182" s="3"/>
    </row>
    <row r="183" spans="1:14" s="13" customFormat="1" ht="135" customHeight="1" x14ac:dyDescent="1.05">
      <c r="A183" s="190"/>
      <c r="B183" s="190"/>
      <c r="C183" s="191"/>
      <c r="D183" s="191"/>
      <c r="E183" s="192"/>
      <c r="F183" s="2"/>
      <c r="G183" s="3"/>
      <c r="H183" s="3"/>
      <c r="I183" s="4"/>
      <c r="J183" s="5"/>
      <c r="K183" s="6"/>
      <c r="L183" s="6"/>
      <c r="M183" s="6"/>
      <c r="N183" s="3"/>
    </row>
    <row r="184" spans="1:14" s="13" customFormat="1" ht="135" customHeight="1" x14ac:dyDescent="1.05">
      <c r="A184" s="190"/>
      <c r="B184" s="190"/>
      <c r="C184" s="191"/>
      <c r="D184" s="191"/>
      <c r="E184" s="192"/>
      <c r="F184" s="2"/>
      <c r="G184" s="3"/>
      <c r="H184" s="3"/>
      <c r="I184" s="4"/>
      <c r="J184" s="5"/>
      <c r="K184" s="6"/>
      <c r="L184" s="6"/>
      <c r="M184" s="6"/>
      <c r="N184" s="3"/>
    </row>
    <row r="185" spans="1:14" s="13" customFormat="1" ht="135" customHeight="1" x14ac:dyDescent="1.05">
      <c r="A185" s="190"/>
      <c r="B185" s="190"/>
      <c r="C185" s="191"/>
      <c r="D185" s="191"/>
      <c r="E185" s="192"/>
      <c r="F185" s="2"/>
      <c r="G185" s="3"/>
      <c r="H185" s="3"/>
      <c r="I185" s="4"/>
      <c r="J185" s="5"/>
      <c r="K185" s="6"/>
      <c r="L185" s="6"/>
      <c r="M185" s="6"/>
      <c r="N185" s="3"/>
    </row>
    <row r="186" spans="1:14" s="13" customFormat="1" ht="135" customHeight="1" x14ac:dyDescent="1.05">
      <c r="A186" s="190"/>
      <c r="B186" s="190"/>
      <c r="C186" s="191"/>
      <c r="D186" s="191"/>
      <c r="E186" s="192"/>
      <c r="F186" s="2"/>
      <c r="G186" s="3"/>
      <c r="H186" s="3"/>
      <c r="I186" s="4"/>
      <c r="J186" s="5"/>
      <c r="K186" s="6"/>
      <c r="L186" s="6"/>
      <c r="M186" s="6"/>
      <c r="N186" s="3"/>
    </row>
    <row r="187" spans="1:14" s="13" customFormat="1" ht="135" customHeight="1" x14ac:dyDescent="1.05">
      <c r="A187" s="190"/>
      <c r="B187" s="190"/>
      <c r="C187" s="191"/>
      <c r="D187" s="191"/>
      <c r="E187" s="192"/>
      <c r="F187" s="2"/>
      <c r="G187" s="3"/>
      <c r="H187" s="3"/>
      <c r="I187" s="4"/>
      <c r="J187" s="5"/>
      <c r="K187" s="6"/>
      <c r="L187" s="6"/>
      <c r="M187" s="6"/>
      <c r="N187" s="3"/>
    </row>
    <row r="188" spans="1:14" s="13" customFormat="1" ht="135" customHeight="1" x14ac:dyDescent="1.05">
      <c r="A188" s="190"/>
      <c r="B188" s="190"/>
      <c r="C188" s="191"/>
      <c r="D188" s="191"/>
      <c r="E188" s="192"/>
      <c r="F188" s="2"/>
      <c r="G188" s="3"/>
      <c r="H188" s="3"/>
      <c r="I188" s="4"/>
      <c r="J188" s="5"/>
      <c r="K188" s="6"/>
      <c r="L188" s="6"/>
      <c r="M188" s="6"/>
      <c r="N188" s="3"/>
    </row>
    <row r="189" spans="1:14" s="13" customFormat="1" ht="135" customHeight="1" x14ac:dyDescent="1.05">
      <c r="A189" s="190"/>
      <c r="B189" s="190"/>
      <c r="C189" s="191"/>
      <c r="D189" s="191"/>
      <c r="E189" s="192"/>
      <c r="F189" s="2"/>
      <c r="G189" s="3"/>
      <c r="H189" s="3"/>
      <c r="I189" s="4"/>
      <c r="J189" s="5"/>
      <c r="K189" s="6"/>
      <c r="L189" s="6"/>
      <c r="M189" s="6"/>
      <c r="N189" s="3"/>
    </row>
    <row r="190" spans="1:14" s="13" customFormat="1" ht="135" customHeight="1" x14ac:dyDescent="1.05">
      <c r="A190" s="190"/>
      <c r="B190" s="190"/>
      <c r="C190" s="191"/>
      <c r="D190" s="191"/>
      <c r="E190" s="192"/>
      <c r="F190" s="2"/>
      <c r="G190" s="3"/>
      <c r="H190" s="3"/>
      <c r="I190" s="4"/>
      <c r="J190" s="5"/>
      <c r="K190" s="6"/>
      <c r="L190" s="6"/>
      <c r="M190" s="6"/>
      <c r="N190" s="3"/>
    </row>
    <row r="191" spans="1:14" s="13" customFormat="1" ht="135" customHeight="1" x14ac:dyDescent="1.05">
      <c r="A191" s="190"/>
      <c r="B191" s="190"/>
      <c r="C191" s="191"/>
      <c r="D191" s="191"/>
      <c r="E191" s="192"/>
      <c r="F191" s="2"/>
      <c r="G191" s="3"/>
      <c r="H191" s="3"/>
      <c r="I191" s="4"/>
      <c r="J191" s="5"/>
      <c r="K191" s="6"/>
      <c r="L191" s="6"/>
      <c r="M191" s="6"/>
      <c r="N191" s="3"/>
    </row>
    <row r="192" spans="1:14" s="13" customFormat="1" ht="135" customHeight="1" x14ac:dyDescent="1.05">
      <c r="A192" s="190"/>
      <c r="B192" s="190"/>
      <c r="C192" s="191"/>
      <c r="D192" s="191"/>
      <c r="E192" s="192"/>
      <c r="F192" s="2"/>
      <c r="G192" s="3"/>
      <c r="H192" s="3"/>
      <c r="I192" s="4"/>
      <c r="J192" s="5"/>
      <c r="K192" s="6"/>
      <c r="L192" s="6"/>
      <c r="M192" s="6"/>
      <c r="N192" s="3"/>
    </row>
    <row r="193" spans="1:14" s="13" customFormat="1" ht="135" customHeight="1" x14ac:dyDescent="1.05">
      <c r="A193" s="190"/>
      <c r="B193" s="190"/>
      <c r="C193" s="191"/>
      <c r="D193" s="191"/>
      <c r="E193" s="192"/>
      <c r="F193" s="2"/>
      <c r="G193" s="3"/>
      <c r="H193" s="3"/>
      <c r="I193" s="4"/>
      <c r="J193" s="5"/>
      <c r="K193" s="6"/>
      <c r="L193" s="6"/>
      <c r="M193" s="6"/>
      <c r="N193" s="3"/>
    </row>
    <row r="194" spans="1:14" s="13" customFormat="1" ht="135" customHeight="1" x14ac:dyDescent="1.05">
      <c r="A194" s="190"/>
      <c r="B194" s="190"/>
      <c r="C194" s="191"/>
      <c r="D194" s="191"/>
      <c r="E194" s="192"/>
      <c r="F194" s="2"/>
      <c r="G194" s="3"/>
      <c r="H194" s="3"/>
      <c r="I194" s="4"/>
      <c r="J194" s="5"/>
      <c r="K194" s="6"/>
      <c r="L194" s="6"/>
      <c r="M194" s="6"/>
      <c r="N194" s="3"/>
    </row>
    <row r="195" spans="1:14" s="13" customFormat="1" ht="135" customHeight="1" x14ac:dyDescent="1.05">
      <c r="A195" s="190"/>
      <c r="B195" s="190"/>
      <c r="C195" s="191"/>
      <c r="D195" s="191"/>
      <c r="E195" s="192"/>
      <c r="F195" s="2"/>
      <c r="G195" s="3"/>
      <c r="H195" s="3"/>
      <c r="I195" s="4"/>
      <c r="J195" s="5"/>
      <c r="K195" s="6"/>
      <c r="L195" s="6"/>
      <c r="M195" s="6"/>
      <c r="N195" s="3"/>
    </row>
    <row r="196" spans="1:14" s="13" customFormat="1" ht="135" customHeight="1" x14ac:dyDescent="1.05">
      <c r="A196" s="190"/>
      <c r="B196" s="190"/>
      <c r="C196" s="191"/>
      <c r="D196" s="191"/>
      <c r="E196" s="192"/>
      <c r="F196" s="2"/>
      <c r="G196" s="3"/>
      <c r="H196" s="3"/>
      <c r="I196" s="4"/>
      <c r="J196" s="5"/>
      <c r="K196" s="6"/>
      <c r="L196" s="6"/>
      <c r="M196" s="6"/>
      <c r="N196" s="3"/>
    </row>
    <row r="197" spans="1:14" s="13" customFormat="1" ht="135" customHeight="1" x14ac:dyDescent="1.05">
      <c r="A197" s="190"/>
      <c r="B197" s="190"/>
      <c r="C197" s="191"/>
      <c r="D197" s="191"/>
      <c r="E197" s="192"/>
      <c r="F197" s="2"/>
      <c r="G197" s="3"/>
      <c r="H197" s="3"/>
      <c r="I197" s="4"/>
      <c r="J197" s="5"/>
      <c r="K197" s="6"/>
      <c r="L197" s="6"/>
      <c r="M197" s="6"/>
      <c r="N197" s="3"/>
    </row>
    <row r="198" spans="1:14" s="13" customFormat="1" ht="135" customHeight="1" x14ac:dyDescent="1.05">
      <c r="A198" s="190"/>
      <c r="B198" s="190"/>
      <c r="C198" s="191"/>
      <c r="D198" s="191"/>
      <c r="E198" s="192"/>
      <c r="F198" s="2"/>
      <c r="G198" s="3"/>
      <c r="H198" s="3"/>
      <c r="I198" s="4"/>
      <c r="J198" s="5"/>
      <c r="K198" s="6"/>
      <c r="L198" s="6"/>
      <c r="M198" s="6"/>
      <c r="N198" s="3"/>
    </row>
    <row r="199" spans="1:14" s="13" customFormat="1" ht="135" customHeight="1" x14ac:dyDescent="1.05">
      <c r="A199" s="190"/>
      <c r="B199" s="190"/>
      <c r="C199" s="191"/>
      <c r="D199" s="191"/>
      <c r="E199" s="192"/>
      <c r="F199" s="2"/>
      <c r="G199" s="3"/>
      <c r="H199" s="3"/>
      <c r="I199" s="4"/>
      <c r="J199" s="5"/>
      <c r="K199" s="6"/>
      <c r="L199" s="6"/>
      <c r="M199" s="6"/>
      <c r="N199" s="3"/>
    </row>
    <row r="200" spans="1:14" s="13" customFormat="1" ht="135" customHeight="1" x14ac:dyDescent="1.05">
      <c r="A200" s="190"/>
      <c r="B200" s="190"/>
      <c r="C200" s="191"/>
      <c r="D200" s="191"/>
      <c r="E200" s="192"/>
      <c r="F200" s="2"/>
      <c r="G200" s="3"/>
      <c r="H200" s="3"/>
      <c r="I200" s="4"/>
      <c r="J200" s="5"/>
      <c r="K200" s="6"/>
      <c r="L200" s="6"/>
      <c r="M200" s="6"/>
      <c r="N200" s="3"/>
    </row>
    <row r="201" spans="1:14" s="13" customFormat="1" ht="135" customHeight="1" x14ac:dyDescent="1.05">
      <c r="A201" s="190"/>
      <c r="B201" s="190"/>
      <c r="C201" s="191"/>
      <c r="D201" s="191"/>
      <c r="E201" s="192"/>
      <c r="F201" s="2"/>
      <c r="G201" s="3"/>
      <c r="H201" s="3"/>
      <c r="I201" s="4"/>
      <c r="J201" s="5"/>
      <c r="K201" s="6"/>
      <c r="L201" s="6"/>
      <c r="M201" s="6"/>
      <c r="N201" s="3"/>
    </row>
    <row r="202" spans="1:14" s="13" customFormat="1" x14ac:dyDescent="1.05">
      <c r="A202" s="190"/>
      <c r="B202" s="190"/>
      <c r="C202" s="191"/>
      <c r="D202" s="191"/>
      <c r="E202" s="192"/>
      <c r="F202" s="2"/>
      <c r="G202" s="3"/>
      <c r="H202" s="3"/>
      <c r="I202" s="4"/>
      <c r="J202" s="5"/>
      <c r="K202" s="6"/>
      <c r="L202" s="6"/>
      <c r="M202" s="6"/>
      <c r="N202" s="3"/>
    </row>
    <row r="203" spans="1:14" s="13" customFormat="1" x14ac:dyDescent="1.05">
      <c r="A203" s="190"/>
      <c r="B203" s="190"/>
      <c r="C203" s="191"/>
      <c r="D203" s="191"/>
      <c r="E203" s="192"/>
      <c r="F203" s="2"/>
      <c r="G203" s="3"/>
      <c r="H203" s="3"/>
      <c r="I203" s="4"/>
      <c r="J203" s="5"/>
      <c r="K203" s="6"/>
      <c r="L203" s="6"/>
      <c r="M203" s="6"/>
      <c r="N203" s="3"/>
    </row>
    <row r="204" spans="1:14" s="13" customFormat="1" x14ac:dyDescent="1.05">
      <c r="A204" s="190"/>
      <c r="B204" s="190"/>
      <c r="C204" s="191"/>
      <c r="D204" s="191"/>
      <c r="E204" s="192"/>
      <c r="F204" s="2"/>
      <c r="G204" s="3"/>
      <c r="H204" s="3"/>
      <c r="I204" s="4"/>
      <c r="J204" s="5"/>
      <c r="K204" s="6"/>
      <c r="L204" s="6"/>
      <c r="M204" s="6"/>
      <c r="N204" s="3"/>
    </row>
    <row r="205" spans="1:14" s="13" customFormat="1" x14ac:dyDescent="1.05">
      <c r="A205" s="190"/>
      <c r="B205" s="190"/>
      <c r="C205" s="191"/>
      <c r="D205" s="191"/>
      <c r="E205" s="192"/>
      <c r="F205" s="2"/>
      <c r="G205" s="3"/>
      <c r="H205" s="3"/>
      <c r="I205" s="4"/>
      <c r="J205" s="5"/>
      <c r="K205" s="6"/>
      <c r="L205" s="6"/>
      <c r="M205" s="6"/>
      <c r="N205" s="3"/>
    </row>
    <row r="206" spans="1:14" s="13" customFormat="1" x14ac:dyDescent="1.05">
      <c r="A206" s="190"/>
      <c r="B206" s="190"/>
      <c r="C206" s="191"/>
      <c r="D206" s="191"/>
      <c r="E206" s="192"/>
      <c r="F206" s="2"/>
      <c r="G206" s="3"/>
      <c r="H206" s="3"/>
      <c r="I206" s="4"/>
      <c r="J206" s="5"/>
      <c r="K206" s="6"/>
      <c r="L206" s="6"/>
      <c r="M206" s="6"/>
      <c r="N206" s="3"/>
    </row>
    <row r="207" spans="1:14" s="13" customFormat="1" x14ac:dyDescent="1.05">
      <c r="A207" s="190"/>
      <c r="B207" s="190"/>
      <c r="C207" s="191"/>
      <c r="D207" s="191"/>
      <c r="E207" s="192"/>
      <c r="F207" s="2"/>
      <c r="G207" s="3"/>
      <c r="H207" s="3"/>
      <c r="I207" s="4"/>
      <c r="J207" s="5"/>
      <c r="K207" s="6"/>
      <c r="L207" s="6"/>
      <c r="M207" s="6"/>
      <c r="N207" s="3"/>
    </row>
    <row r="208" spans="1:14" s="13" customFormat="1" x14ac:dyDescent="1.05">
      <c r="A208" s="190"/>
      <c r="B208" s="190"/>
      <c r="C208" s="191"/>
      <c r="D208" s="191"/>
      <c r="E208" s="192"/>
      <c r="F208" s="2"/>
      <c r="G208" s="3"/>
      <c r="H208" s="3"/>
      <c r="I208" s="4"/>
      <c r="J208" s="5"/>
      <c r="K208" s="6"/>
      <c r="L208" s="6"/>
      <c r="M208" s="6"/>
      <c r="N208" s="3"/>
    </row>
    <row r="209" spans="1:14" s="13" customFormat="1" x14ac:dyDescent="1.05">
      <c r="A209" s="190"/>
      <c r="B209" s="190"/>
      <c r="C209" s="191"/>
      <c r="D209" s="191"/>
      <c r="E209" s="192"/>
      <c r="F209" s="2"/>
      <c r="G209" s="3"/>
      <c r="H209" s="3"/>
      <c r="I209" s="4"/>
      <c r="J209" s="5"/>
      <c r="K209" s="6"/>
      <c r="L209" s="6"/>
      <c r="M209" s="6"/>
      <c r="N209" s="3"/>
    </row>
    <row r="210" spans="1:14" s="13" customFormat="1" x14ac:dyDescent="1.05">
      <c r="A210" s="190"/>
      <c r="B210" s="190"/>
      <c r="C210" s="191"/>
      <c r="D210" s="191"/>
      <c r="E210" s="192"/>
      <c r="F210" s="2"/>
      <c r="G210" s="3"/>
      <c r="H210" s="3"/>
      <c r="I210" s="4"/>
      <c r="J210" s="5"/>
      <c r="K210" s="6"/>
      <c r="L210" s="6"/>
      <c r="M210" s="6"/>
      <c r="N210" s="3"/>
    </row>
    <row r="211" spans="1:14" s="13" customFormat="1" x14ac:dyDescent="1.05">
      <c r="A211" s="190"/>
      <c r="B211" s="190"/>
      <c r="C211" s="191"/>
      <c r="D211" s="191"/>
      <c r="E211" s="192"/>
      <c r="F211" s="2"/>
      <c r="G211" s="3"/>
      <c r="H211" s="3"/>
      <c r="I211" s="4"/>
      <c r="J211" s="5"/>
      <c r="K211" s="6"/>
      <c r="L211" s="6"/>
      <c r="M211" s="6"/>
      <c r="N211" s="3"/>
    </row>
    <row r="212" spans="1:14" s="13" customFormat="1" x14ac:dyDescent="1.05">
      <c r="A212" s="190"/>
      <c r="B212" s="190"/>
      <c r="C212" s="191"/>
      <c r="D212" s="191"/>
      <c r="E212" s="192"/>
      <c r="F212" s="2"/>
      <c r="G212" s="3"/>
      <c r="H212" s="3"/>
      <c r="I212" s="4"/>
      <c r="J212" s="5"/>
      <c r="K212" s="6"/>
      <c r="L212" s="6"/>
      <c r="M212" s="6"/>
      <c r="N212" s="3"/>
    </row>
    <row r="213" spans="1:14" s="13" customFormat="1" x14ac:dyDescent="1.05">
      <c r="A213" s="190"/>
      <c r="B213" s="190"/>
      <c r="C213" s="191"/>
      <c r="D213" s="191"/>
      <c r="E213" s="192"/>
      <c r="F213" s="2"/>
      <c r="G213" s="3"/>
      <c r="H213" s="3"/>
      <c r="I213" s="4"/>
      <c r="J213" s="5"/>
      <c r="K213" s="6"/>
      <c r="L213" s="6"/>
      <c r="M213" s="6"/>
      <c r="N213" s="3"/>
    </row>
    <row r="214" spans="1:14" s="13" customFormat="1" x14ac:dyDescent="1.05">
      <c r="A214" s="190"/>
      <c r="B214" s="190"/>
      <c r="C214" s="191"/>
      <c r="D214" s="191"/>
      <c r="E214" s="192"/>
      <c r="F214" s="2"/>
      <c r="G214" s="3"/>
      <c r="H214" s="3"/>
      <c r="I214" s="4"/>
      <c r="J214" s="5"/>
      <c r="K214" s="6"/>
      <c r="L214" s="6"/>
      <c r="M214" s="6"/>
      <c r="N214" s="3"/>
    </row>
    <row r="215" spans="1:14" s="13" customFormat="1" x14ac:dyDescent="1.05">
      <c r="A215" s="190"/>
      <c r="B215" s="190"/>
      <c r="C215" s="191"/>
      <c r="D215" s="191"/>
      <c r="E215" s="192"/>
      <c r="F215" s="2"/>
      <c r="G215" s="3"/>
      <c r="H215" s="3"/>
      <c r="I215" s="4"/>
      <c r="J215" s="5"/>
      <c r="K215" s="6"/>
      <c r="L215" s="6"/>
      <c r="M215" s="6"/>
      <c r="N215" s="3"/>
    </row>
    <row r="216" spans="1:14" s="13" customFormat="1" x14ac:dyDescent="1.05">
      <c r="A216" s="190"/>
      <c r="B216" s="190"/>
      <c r="C216" s="191"/>
      <c r="D216" s="191"/>
      <c r="E216" s="192"/>
      <c r="F216" s="2"/>
      <c r="G216" s="3"/>
      <c r="H216" s="3"/>
      <c r="I216" s="4"/>
      <c r="J216" s="5"/>
      <c r="K216" s="6"/>
      <c r="L216" s="6"/>
      <c r="M216" s="6"/>
      <c r="N216" s="3"/>
    </row>
    <row r="217" spans="1:14" s="13" customFormat="1" x14ac:dyDescent="1.05">
      <c r="A217" s="190"/>
      <c r="B217" s="190"/>
      <c r="C217" s="191"/>
      <c r="D217" s="191"/>
      <c r="E217" s="192"/>
      <c r="F217" s="2"/>
      <c r="G217" s="3"/>
      <c r="H217" s="3"/>
      <c r="I217" s="4"/>
      <c r="J217" s="5"/>
      <c r="K217" s="6"/>
      <c r="L217" s="6"/>
      <c r="M217" s="6"/>
      <c r="N217" s="3"/>
    </row>
    <row r="218" spans="1:14" s="13" customFormat="1" x14ac:dyDescent="1.05">
      <c r="A218" s="190"/>
      <c r="B218" s="190"/>
      <c r="C218" s="191"/>
      <c r="D218" s="191"/>
      <c r="E218" s="192"/>
      <c r="F218" s="2"/>
      <c r="G218" s="3"/>
      <c r="H218" s="3"/>
      <c r="I218" s="4"/>
      <c r="J218" s="5"/>
      <c r="K218" s="6"/>
      <c r="L218" s="6"/>
      <c r="M218" s="6"/>
      <c r="N218" s="3"/>
    </row>
    <row r="219" spans="1:14" s="13" customFormat="1" x14ac:dyDescent="1.05">
      <c r="A219" s="190"/>
      <c r="B219" s="190"/>
      <c r="C219" s="191"/>
      <c r="D219" s="191"/>
      <c r="E219" s="192"/>
      <c r="F219" s="2"/>
      <c r="G219" s="3"/>
      <c r="H219" s="3"/>
      <c r="I219" s="4"/>
      <c r="J219" s="5"/>
      <c r="K219" s="6"/>
      <c r="L219" s="6"/>
      <c r="M219" s="6"/>
      <c r="N219" s="3"/>
    </row>
  </sheetData>
  <sheetProtection algorithmName="SHA-512" hashValue="+gMHnXPAtboFPwxNAaQ+C+8OTUbGf/sCjXPuKDOOkB6W3xlCP5cJRiN9GQMymszB8iTcIBJJfh/xI6oURG4qSQ==" saltValue="9jqowL2EhssXiEfEw+s6uA==" spinCount="100000" sheet="1" objects="1" scenarios="1"/>
  <mergeCells count="79">
    <mergeCell ref="A2:N3"/>
    <mergeCell ref="A4:A5"/>
    <mergeCell ref="B4:E5"/>
    <mergeCell ref="F4:F5"/>
    <mergeCell ref="N4:N5"/>
    <mergeCell ref="G4:G5"/>
    <mergeCell ref="H4:H5"/>
    <mergeCell ref="I4:I5"/>
    <mergeCell ref="J4:J5"/>
    <mergeCell ref="K4:K5"/>
    <mergeCell ref="L4:L5"/>
    <mergeCell ref="M4:M5"/>
    <mergeCell ref="B6:E6"/>
    <mergeCell ref="A7:A12"/>
    <mergeCell ref="B7:E12"/>
    <mergeCell ref="N7:N12"/>
    <mergeCell ref="A13:A18"/>
    <mergeCell ref="B13:E18"/>
    <mergeCell ref="N13:N18"/>
    <mergeCell ref="A19:A24"/>
    <mergeCell ref="B19:E24"/>
    <mergeCell ref="N19:N24"/>
    <mergeCell ref="A25:A30"/>
    <mergeCell ref="B25:E30"/>
    <mergeCell ref="N25:N30"/>
    <mergeCell ref="A31:A36"/>
    <mergeCell ref="B31:E36"/>
    <mergeCell ref="N31:N36"/>
    <mergeCell ref="A37:A42"/>
    <mergeCell ref="B37:E42"/>
    <mergeCell ref="N37:N42"/>
    <mergeCell ref="A43:A48"/>
    <mergeCell ref="B43:E48"/>
    <mergeCell ref="N43:N48"/>
    <mergeCell ref="A49:A54"/>
    <mergeCell ref="B49:E54"/>
    <mergeCell ref="N49:N54"/>
    <mergeCell ref="A55:A60"/>
    <mergeCell ref="B55:E60"/>
    <mergeCell ref="N55:N60"/>
    <mergeCell ref="A61:A66"/>
    <mergeCell ref="B61:E66"/>
    <mergeCell ref="N61:N66"/>
    <mergeCell ref="A67:A72"/>
    <mergeCell ref="B67:E72"/>
    <mergeCell ref="N67:N72"/>
    <mergeCell ref="A73:A78"/>
    <mergeCell ref="B73:E78"/>
    <mergeCell ref="N73:N78"/>
    <mergeCell ref="A79:A84"/>
    <mergeCell ref="B79:E84"/>
    <mergeCell ref="N79:N84"/>
    <mergeCell ref="A85:A90"/>
    <mergeCell ref="B85:E90"/>
    <mergeCell ref="N85:N90"/>
    <mergeCell ref="A91:A96"/>
    <mergeCell ref="B91:E96"/>
    <mergeCell ref="N91:N96"/>
    <mergeCell ref="A97:A102"/>
    <mergeCell ref="B97:E102"/>
    <mergeCell ref="N97:N102"/>
    <mergeCell ref="A103:A108"/>
    <mergeCell ref="B103:E108"/>
    <mergeCell ref="N103:N108"/>
    <mergeCell ref="A109:A114"/>
    <mergeCell ref="B109:E114"/>
    <mergeCell ref="N109:N114"/>
    <mergeCell ref="A115:A120"/>
    <mergeCell ref="B115:E120"/>
    <mergeCell ref="N115:N120"/>
    <mergeCell ref="A133:A138"/>
    <mergeCell ref="B133:E138"/>
    <mergeCell ref="N133:N138"/>
    <mergeCell ref="A121:A126"/>
    <mergeCell ref="B121:E126"/>
    <mergeCell ref="N121:N126"/>
    <mergeCell ref="A127:A132"/>
    <mergeCell ref="B127:E132"/>
    <mergeCell ref="N127:N132"/>
  </mergeCells>
  <pageMargins left="1" right="1" top="1" bottom="1" header="0.5" footer="0.5"/>
  <pageSetup paperSize="9" scale="13" fitToHeight="0" orientation="landscape" r:id="rId1"/>
  <rowBreaks count="7" manualBreakCount="7">
    <brk id="24" max="13" man="1"/>
    <brk id="42" max="13" man="1"/>
    <brk id="60" max="13" man="1"/>
    <brk id="78" max="13" man="1"/>
    <brk id="96" max="13" man="1"/>
    <brk id="114" max="13" man="1"/>
    <brk id="132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0FBBE-E45E-4B97-895D-5313C7EC2938}">
  <sheetPr>
    <pageSetUpPr fitToPage="1"/>
  </sheetPr>
  <dimension ref="A1:J86"/>
  <sheetViews>
    <sheetView view="pageBreakPreview" topLeftCell="A13" zoomScale="60" zoomScaleNormal="80" workbookViewId="0">
      <selection activeCell="F23" sqref="F23"/>
    </sheetView>
  </sheetViews>
  <sheetFormatPr defaultRowHeight="15.75" x14ac:dyDescent="0.25"/>
  <cols>
    <col min="1" max="1" width="6.7109375" style="40" customWidth="1"/>
    <col min="2" max="2" width="26" style="130" customWidth="1"/>
    <col min="3" max="3" width="14" style="40" customWidth="1"/>
    <col min="4" max="4" width="55.140625" style="40" customWidth="1"/>
    <col min="5" max="5" width="14.5703125" style="130" customWidth="1"/>
    <col min="6" max="6" width="14.5703125" style="109" customWidth="1"/>
    <col min="7" max="7" width="16.28515625" style="134" customWidth="1"/>
    <col min="8" max="8" width="18.28515625" style="67" bestFit="1" customWidth="1"/>
    <col min="9" max="9" width="15.85546875" style="109" customWidth="1"/>
    <col min="10" max="10" width="51.42578125" style="40" customWidth="1"/>
    <col min="11" max="11" width="81" style="40" customWidth="1"/>
    <col min="12" max="16384" width="9.140625" style="40"/>
  </cols>
  <sheetData>
    <row r="1" spans="1:10" ht="15.75" customHeight="1" x14ac:dyDescent="0.25">
      <c r="A1" s="321" t="s">
        <v>162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0" ht="33.75" customHeight="1" x14ac:dyDescent="0.25">
      <c r="A2" s="322"/>
      <c r="B2" s="322"/>
      <c r="C2" s="322"/>
      <c r="D2" s="322"/>
      <c r="E2" s="322"/>
      <c r="F2" s="322"/>
      <c r="G2" s="322"/>
      <c r="H2" s="322"/>
      <c r="I2" s="322"/>
      <c r="J2" s="322"/>
    </row>
    <row r="3" spans="1:10" ht="32.25" customHeight="1" x14ac:dyDescent="0.25">
      <c r="A3" s="323" t="s">
        <v>0</v>
      </c>
      <c r="B3" s="305" t="s">
        <v>47</v>
      </c>
      <c r="C3" s="323" t="s">
        <v>48</v>
      </c>
      <c r="D3" s="328" t="s">
        <v>132</v>
      </c>
      <c r="E3" s="314" t="s">
        <v>88</v>
      </c>
      <c r="F3" s="314" t="s">
        <v>116</v>
      </c>
      <c r="G3" s="326" t="s">
        <v>131</v>
      </c>
      <c r="H3" s="326"/>
      <c r="I3" s="327"/>
      <c r="J3" s="323" t="s">
        <v>171</v>
      </c>
    </row>
    <row r="4" spans="1:10" ht="15.75" customHeight="1" x14ac:dyDescent="0.25">
      <c r="A4" s="324"/>
      <c r="B4" s="320"/>
      <c r="C4" s="324"/>
      <c r="D4" s="329"/>
      <c r="E4" s="315"/>
      <c r="F4" s="315"/>
      <c r="G4" s="331" t="s">
        <v>41</v>
      </c>
      <c r="H4" s="332" t="s">
        <v>42</v>
      </c>
      <c r="I4" s="292" t="s">
        <v>43</v>
      </c>
      <c r="J4" s="324"/>
    </row>
    <row r="5" spans="1:10" ht="49.5" customHeight="1" x14ac:dyDescent="0.25">
      <c r="A5" s="325"/>
      <c r="B5" s="306"/>
      <c r="C5" s="325"/>
      <c r="D5" s="330"/>
      <c r="E5" s="316"/>
      <c r="F5" s="316"/>
      <c r="G5" s="331"/>
      <c r="H5" s="332"/>
      <c r="I5" s="292"/>
      <c r="J5" s="325"/>
    </row>
    <row r="6" spans="1:10" s="67" customFormat="1" ht="34.5" customHeight="1" x14ac:dyDescent="0.25">
      <c r="A6" s="77">
        <v>1</v>
      </c>
      <c r="B6" s="108">
        <v>2</v>
      </c>
      <c r="C6" s="77">
        <v>3</v>
      </c>
      <c r="D6" s="196">
        <v>4</v>
      </c>
      <c r="E6" s="108">
        <v>5</v>
      </c>
      <c r="F6" s="108"/>
      <c r="G6" s="87">
        <v>6</v>
      </c>
      <c r="H6" s="77">
        <v>7</v>
      </c>
      <c r="I6" s="108" t="s">
        <v>130</v>
      </c>
      <c r="J6" s="176">
        <v>9</v>
      </c>
    </row>
    <row r="7" spans="1:10" ht="78.75" x14ac:dyDescent="0.25">
      <c r="A7" s="311">
        <v>1</v>
      </c>
      <c r="B7" s="292" t="s">
        <v>5</v>
      </c>
      <c r="C7" s="314">
        <v>8</v>
      </c>
      <c r="D7" s="187" t="s">
        <v>44</v>
      </c>
      <c r="E7" s="125" t="s">
        <v>89</v>
      </c>
      <c r="F7" s="104" t="s">
        <v>118</v>
      </c>
      <c r="G7" s="132">
        <v>54</v>
      </c>
      <c r="H7" s="71">
        <v>0</v>
      </c>
      <c r="I7" s="102">
        <f>H7-G7</f>
        <v>-54</v>
      </c>
      <c r="J7" s="136" t="s">
        <v>179</v>
      </c>
    </row>
    <row r="8" spans="1:10" ht="47.25" customHeight="1" x14ac:dyDescent="0.25">
      <c r="A8" s="312"/>
      <c r="B8" s="292"/>
      <c r="C8" s="315"/>
      <c r="D8" s="187" t="s">
        <v>61</v>
      </c>
      <c r="E8" s="125" t="s">
        <v>89</v>
      </c>
      <c r="F8" s="104" t="s">
        <v>117</v>
      </c>
      <c r="G8" s="132">
        <v>100</v>
      </c>
      <c r="H8" s="71">
        <v>100</v>
      </c>
      <c r="I8" s="102">
        <f t="shared" ref="I8:I18" si="0">H8-G8</f>
        <v>0</v>
      </c>
      <c r="J8" s="57" t="s">
        <v>175</v>
      </c>
    </row>
    <row r="9" spans="1:10" ht="81" customHeight="1" x14ac:dyDescent="0.25">
      <c r="A9" s="290"/>
      <c r="B9" s="292"/>
      <c r="C9" s="315"/>
      <c r="D9" s="187" t="s">
        <v>134</v>
      </c>
      <c r="E9" s="104" t="s">
        <v>89</v>
      </c>
      <c r="F9" s="104" t="s">
        <v>119</v>
      </c>
      <c r="G9" s="132">
        <v>88.07</v>
      </c>
      <c r="H9" s="186">
        <v>62.3</v>
      </c>
      <c r="I9" s="102">
        <f t="shared" si="0"/>
        <v>-25.769999999999996</v>
      </c>
      <c r="J9" s="198" t="s">
        <v>177</v>
      </c>
    </row>
    <row r="10" spans="1:10" ht="78" customHeight="1" x14ac:dyDescent="0.25">
      <c r="A10" s="290"/>
      <c r="B10" s="292"/>
      <c r="C10" s="315"/>
      <c r="D10" s="187" t="s">
        <v>62</v>
      </c>
      <c r="E10" s="104" t="s">
        <v>89</v>
      </c>
      <c r="F10" s="104" t="s">
        <v>117</v>
      </c>
      <c r="G10" s="132">
        <v>100</v>
      </c>
      <c r="H10" s="71">
        <v>100</v>
      </c>
      <c r="I10" s="102">
        <f t="shared" si="0"/>
        <v>0</v>
      </c>
      <c r="J10" s="57" t="s">
        <v>175</v>
      </c>
    </row>
    <row r="11" spans="1:10" ht="105" customHeight="1" x14ac:dyDescent="0.25">
      <c r="A11" s="290"/>
      <c r="B11" s="292"/>
      <c r="C11" s="315"/>
      <c r="D11" s="187" t="s">
        <v>45</v>
      </c>
      <c r="E11" s="104" t="s">
        <v>89</v>
      </c>
      <c r="F11" s="104" t="s">
        <v>117</v>
      </c>
      <c r="G11" s="132">
        <v>60</v>
      </c>
      <c r="H11" s="71">
        <v>0</v>
      </c>
      <c r="I11" s="102">
        <f t="shared" si="0"/>
        <v>-60</v>
      </c>
      <c r="J11" s="136" t="s">
        <v>179</v>
      </c>
    </row>
    <row r="12" spans="1:10" ht="74.25" customHeight="1" x14ac:dyDescent="0.25">
      <c r="A12" s="290"/>
      <c r="B12" s="292"/>
      <c r="C12" s="315"/>
      <c r="D12" s="187" t="s">
        <v>46</v>
      </c>
      <c r="E12" s="104" t="s">
        <v>89</v>
      </c>
      <c r="F12" s="104" t="s">
        <v>117</v>
      </c>
      <c r="G12" s="132">
        <v>30</v>
      </c>
      <c r="H12" s="71">
        <v>16.3</v>
      </c>
      <c r="I12" s="102">
        <f t="shared" si="0"/>
        <v>-13.7</v>
      </c>
      <c r="J12" s="57" t="s">
        <v>180</v>
      </c>
    </row>
    <row r="13" spans="1:10" ht="71.25" customHeight="1" x14ac:dyDescent="0.25">
      <c r="A13" s="290"/>
      <c r="B13" s="292"/>
      <c r="C13" s="315"/>
      <c r="D13" s="187" t="s">
        <v>81</v>
      </c>
      <c r="E13" s="104" t="s">
        <v>89</v>
      </c>
      <c r="F13" s="104" t="s">
        <v>119</v>
      </c>
      <c r="G13" s="79">
        <v>0.47</v>
      </c>
      <c r="H13" s="79">
        <v>0.53</v>
      </c>
      <c r="I13" s="102">
        <f t="shared" si="0"/>
        <v>6.0000000000000053E-2</v>
      </c>
      <c r="J13" s="57" t="s">
        <v>175</v>
      </c>
    </row>
    <row r="14" spans="1:10" ht="68.25" customHeight="1" x14ac:dyDescent="0.25">
      <c r="A14" s="313"/>
      <c r="B14" s="292"/>
      <c r="C14" s="316"/>
      <c r="D14" s="187" t="s">
        <v>82</v>
      </c>
      <c r="E14" s="104" t="s">
        <v>89</v>
      </c>
      <c r="F14" s="104" t="s">
        <v>119</v>
      </c>
      <c r="G14" s="135">
        <v>46</v>
      </c>
      <c r="H14" s="186">
        <v>71.900000000000006</v>
      </c>
      <c r="I14" s="102">
        <f t="shared" si="0"/>
        <v>25.900000000000006</v>
      </c>
      <c r="J14" s="198" t="s">
        <v>175</v>
      </c>
    </row>
    <row r="15" spans="1:10" ht="50.25" customHeight="1" x14ac:dyDescent="0.25">
      <c r="A15" s="289">
        <v>2</v>
      </c>
      <c r="B15" s="292" t="s">
        <v>7</v>
      </c>
      <c r="C15" s="314">
        <v>4</v>
      </c>
      <c r="D15" s="187" t="s">
        <v>148</v>
      </c>
      <c r="E15" s="123" t="s">
        <v>147</v>
      </c>
      <c r="F15" s="120" t="s">
        <v>120</v>
      </c>
      <c r="G15" s="182">
        <v>1169</v>
      </c>
      <c r="H15" s="71">
        <v>222.7</v>
      </c>
      <c r="I15" s="102">
        <f t="shared" si="0"/>
        <v>-946.3</v>
      </c>
      <c r="J15" s="57" t="s">
        <v>178</v>
      </c>
    </row>
    <row r="16" spans="1:10" ht="54.75" customHeight="1" x14ac:dyDescent="0.25">
      <c r="A16" s="290"/>
      <c r="B16" s="292"/>
      <c r="C16" s="315"/>
      <c r="D16" s="187" t="s">
        <v>159</v>
      </c>
      <c r="E16" s="123" t="s">
        <v>107</v>
      </c>
      <c r="F16" s="120" t="s">
        <v>117</v>
      </c>
      <c r="G16" s="182">
        <v>1</v>
      </c>
      <c r="H16" s="71">
        <v>1</v>
      </c>
      <c r="I16" s="102">
        <f t="shared" si="0"/>
        <v>0</v>
      </c>
      <c r="J16" s="57" t="s">
        <v>175</v>
      </c>
    </row>
    <row r="17" spans="1:10" ht="114" customHeight="1" x14ac:dyDescent="0.25">
      <c r="A17" s="290"/>
      <c r="B17" s="292"/>
      <c r="C17" s="315"/>
      <c r="D17" s="187" t="s">
        <v>149</v>
      </c>
      <c r="E17" s="123" t="s">
        <v>107</v>
      </c>
      <c r="F17" s="120" t="s">
        <v>117</v>
      </c>
      <c r="G17" s="182">
        <v>53900</v>
      </c>
      <c r="H17" s="71">
        <v>8795</v>
      </c>
      <c r="I17" s="102">
        <f t="shared" si="0"/>
        <v>-45105</v>
      </c>
      <c r="J17" s="57" t="s">
        <v>174</v>
      </c>
    </row>
    <row r="18" spans="1:10" ht="92.25" customHeight="1" x14ac:dyDescent="0.25">
      <c r="A18" s="290"/>
      <c r="B18" s="292"/>
      <c r="C18" s="316"/>
      <c r="D18" s="187" t="s">
        <v>151</v>
      </c>
      <c r="E18" s="123" t="s">
        <v>107</v>
      </c>
      <c r="F18" s="120" t="s">
        <v>117</v>
      </c>
      <c r="G18" s="200">
        <v>1885</v>
      </c>
      <c r="H18" s="71">
        <v>2050</v>
      </c>
      <c r="I18" s="102">
        <f t="shared" si="0"/>
        <v>165</v>
      </c>
      <c r="J18" s="57" t="s">
        <v>175</v>
      </c>
    </row>
    <row r="19" spans="1:10" ht="67.5" customHeight="1" x14ac:dyDescent="0.25">
      <c r="A19" s="318">
        <v>3</v>
      </c>
      <c r="B19" s="305" t="s">
        <v>8</v>
      </c>
      <c r="C19" s="305">
        <v>2</v>
      </c>
      <c r="D19" s="183" t="s">
        <v>150</v>
      </c>
      <c r="E19" s="178" t="s">
        <v>89</v>
      </c>
      <c r="F19" s="178" t="s">
        <v>117</v>
      </c>
      <c r="G19" s="179">
        <v>95</v>
      </c>
      <c r="H19" s="179">
        <v>81.2</v>
      </c>
      <c r="I19" s="178">
        <f>H19-G19</f>
        <v>-13.799999999999997</v>
      </c>
      <c r="J19" s="187" t="s">
        <v>181</v>
      </c>
    </row>
    <row r="20" spans="1:10" ht="46.5" customHeight="1" x14ac:dyDescent="0.25">
      <c r="A20" s="319"/>
      <c r="B20" s="320"/>
      <c r="C20" s="320"/>
      <c r="D20" s="183" t="s">
        <v>152</v>
      </c>
      <c r="E20" s="178" t="s">
        <v>89</v>
      </c>
      <c r="F20" s="178" t="s">
        <v>117</v>
      </c>
      <c r="G20" s="179">
        <v>100</v>
      </c>
      <c r="H20" s="179">
        <v>100</v>
      </c>
      <c r="I20" s="178">
        <f>H20-G20</f>
        <v>0</v>
      </c>
      <c r="J20" s="187" t="s">
        <v>175</v>
      </c>
    </row>
    <row r="21" spans="1:10" ht="52.5" customHeight="1" x14ac:dyDescent="0.25">
      <c r="A21" s="284">
        <v>4</v>
      </c>
      <c r="B21" s="286" t="s">
        <v>10</v>
      </c>
      <c r="C21" s="286">
        <v>5</v>
      </c>
      <c r="D21" s="184" t="s">
        <v>92</v>
      </c>
      <c r="E21" s="104" t="s">
        <v>89</v>
      </c>
      <c r="F21" s="104" t="s">
        <v>118</v>
      </c>
      <c r="G21" s="185">
        <v>61</v>
      </c>
      <c r="H21" s="71">
        <v>0</v>
      </c>
      <c r="I21" s="102">
        <f t="shared" ref="I21:I26" si="1">H21-G21</f>
        <v>-61</v>
      </c>
      <c r="J21" s="317" t="s">
        <v>182</v>
      </c>
    </row>
    <row r="22" spans="1:10" ht="58.5" customHeight="1" x14ac:dyDescent="0.25">
      <c r="A22" s="285"/>
      <c r="B22" s="292"/>
      <c r="C22" s="286"/>
      <c r="D22" s="184" t="s">
        <v>91</v>
      </c>
      <c r="E22" s="104" t="s">
        <v>89</v>
      </c>
      <c r="F22" s="104" t="s">
        <v>118</v>
      </c>
      <c r="G22" s="185">
        <v>57.2</v>
      </c>
      <c r="H22" s="71">
        <v>0</v>
      </c>
      <c r="I22" s="102">
        <f t="shared" si="1"/>
        <v>-57.2</v>
      </c>
      <c r="J22" s="317"/>
    </row>
    <row r="23" spans="1:10" ht="107.25" customHeight="1" x14ac:dyDescent="0.25">
      <c r="A23" s="285"/>
      <c r="B23" s="292"/>
      <c r="C23" s="286"/>
      <c r="D23" s="184" t="s">
        <v>90</v>
      </c>
      <c r="E23" s="104" t="s">
        <v>89</v>
      </c>
      <c r="F23" s="104" t="s">
        <v>117</v>
      </c>
      <c r="G23" s="185">
        <v>42.5</v>
      </c>
      <c r="H23" s="71">
        <v>0</v>
      </c>
      <c r="I23" s="102">
        <f t="shared" si="1"/>
        <v>-42.5</v>
      </c>
      <c r="J23" s="317"/>
    </row>
    <row r="24" spans="1:10" ht="65.25" customHeight="1" x14ac:dyDescent="0.25">
      <c r="A24" s="285"/>
      <c r="B24" s="292"/>
      <c r="C24" s="286"/>
      <c r="D24" s="184" t="s">
        <v>93</v>
      </c>
      <c r="E24" s="104" t="s">
        <v>89</v>
      </c>
      <c r="F24" s="104" t="s">
        <v>117</v>
      </c>
      <c r="G24" s="185">
        <v>97.1</v>
      </c>
      <c r="H24" s="71">
        <v>0</v>
      </c>
      <c r="I24" s="102">
        <f t="shared" si="1"/>
        <v>-97.1</v>
      </c>
      <c r="J24" s="317"/>
    </row>
    <row r="25" spans="1:10" ht="56.25" customHeight="1" x14ac:dyDescent="0.25">
      <c r="A25" s="285"/>
      <c r="B25" s="292"/>
      <c r="C25" s="286"/>
      <c r="D25" s="184" t="s">
        <v>133</v>
      </c>
      <c r="E25" s="104" t="s">
        <v>101</v>
      </c>
      <c r="F25" s="104" t="s">
        <v>118</v>
      </c>
      <c r="G25" s="185">
        <v>698</v>
      </c>
      <c r="H25" s="119">
        <v>711</v>
      </c>
      <c r="I25" s="120">
        <f t="shared" si="1"/>
        <v>13</v>
      </c>
      <c r="J25" s="187" t="s">
        <v>175</v>
      </c>
    </row>
    <row r="26" spans="1:10" ht="54.75" customHeight="1" x14ac:dyDescent="0.25">
      <c r="A26" s="287">
        <v>5</v>
      </c>
      <c r="B26" s="282" t="s">
        <v>11</v>
      </c>
      <c r="C26" s="298">
        <v>2</v>
      </c>
      <c r="D26" s="180" t="s">
        <v>57</v>
      </c>
      <c r="E26" s="175" t="s">
        <v>95</v>
      </c>
      <c r="F26" s="175" t="s">
        <v>117</v>
      </c>
      <c r="G26" s="177">
        <v>456.3</v>
      </c>
      <c r="H26" s="179">
        <v>0</v>
      </c>
      <c r="I26" s="178">
        <f t="shared" si="1"/>
        <v>-456.3</v>
      </c>
      <c r="J26" s="183" t="s">
        <v>179</v>
      </c>
    </row>
    <row r="27" spans="1:10" ht="44.25" customHeight="1" x14ac:dyDescent="0.25">
      <c r="A27" s="287"/>
      <c r="B27" s="298"/>
      <c r="C27" s="298"/>
      <c r="D27" s="184" t="s">
        <v>94</v>
      </c>
      <c r="E27" s="173" t="s">
        <v>89</v>
      </c>
      <c r="F27" s="175" t="s">
        <v>117</v>
      </c>
      <c r="G27" s="185">
        <v>100</v>
      </c>
      <c r="H27" s="182">
        <v>100</v>
      </c>
      <c r="I27" s="186">
        <f t="shared" ref="I27:I34" si="2">H27-G27</f>
        <v>0</v>
      </c>
      <c r="J27" s="187" t="s">
        <v>175</v>
      </c>
    </row>
    <row r="28" spans="1:10" ht="119.25" customHeight="1" x14ac:dyDescent="0.25">
      <c r="A28" s="284">
        <v>6</v>
      </c>
      <c r="B28" s="286" t="s">
        <v>13</v>
      </c>
      <c r="C28" s="282">
        <v>2</v>
      </c>
      <c r="D28" s="80" t="s">
        <v>63</v>
      </c>
      <c r="E28" s="126" t="s">
        <v>89</v>
      </c>
      <c r="F28" s="126" t="s">
        <v>117</v>
      </c>
      <c r="G28" s="161">
        <v>79</v>
      </c>
      <c r="H28" s="81">
        <v>0</v>
      </c>
      <c r="I28" s="102">
        <f t="shared" si="2"/>
        <v>-79</v>
      </c>
      <c r="J28" s="302" t="s">
        <v>182</v>
      </c>
    </row>
    <row r="29" spans="1:10" ht="51.75" customHeight="1" x14ac:dyDescent="0.25">
      <c r="A29" s="285"/>
      <c r="B29" s="292"/>
      <c r="C29" s="310"/>
      <c r="D29" s="80" t="s">
        <v>64</v>
      </c>
      <c r="E29" s="126" t="s">
        <v>101</v>
      </c>
      <c r="F29" s="126" t="s">
        <v>117</v>
      </c>
      <c r="G29" s="81">
        <v>430</v>
      </c>
      <c r="H29" s="81">
        <v>0</v>
      </c>
      <c r="I29" s="102">
        <f t="shared" si="2"/>
        <v>-430</v>
      </c>
      <c r="J29" s="304"/>
    </row>
    <row r="30" spans="1:10" ht="50.25" customHeight="1" x14ac:dyDescent="0.25">
      <c r="A30" s="296">
        <v>7</v>
      </c>
      <c r="B30" s="282" t="s">
        <v>15</v>
      </c>
      <c r="C30" s="282">
        <v>3</v>
      </c>
      <c r="D30" s="180" t="s">
        <v>153</v>
      </c>
      <c r="E30" s="175" t="s">
        <v>160</v>
      </c>
      <c r="F30" s="175" t="s">
        <v>121</v>
      </c>
      <c r="G30" s="177">
        <v>0.37</v>
      </c>
      <c r="H30" s="179">
        <v>0</v>
      </c>
      <c r="I30" s="178">
        <f t="shared" si="2"/>
        <v>-0.37</v>
      </c>
      <c r="J30" s="302" t="s">
        <v>182</v>
      </c>
    </row>
    <row r="31" spans="1:10" ht="49.5" customHeight="1" x14ac:dyDescent="0.25">
      <c r="A31" s="297"/>
      <c r="B31" s="309"/>
      <c r="C31" s="309"/>
      <c r="D31" s="184" t="s">
        <v>154</v>
      </c>
      <c r="E31" s="173" t="s">
        <v>96</v>
      </c>
      <c r="F31" s="173" t="s">
        <v>117</v>
      </c>
      <c r="G31" s="185">
        <v>16.5</v>
      </c>
      <c r="H31" s="182">
        <v>0</v>
      </c>
      <c r="I31" s="186">
        <f t="shared" si="2"/>
        <v>-16.5</v>
      </c>
      <c r="J31" s="303"/>
    </row>
    <row r="32" spans="1:10" ht="58.5" customHeight="1" x14ac:dyDescent="0.25">
      <c r="A32" s="308"/>
      <c r="B32" s="310"/>
      <c r="C32" s="310"/>
      <c r="D32" s="181" t="s">
        <v>83</v>
      </c>
      <c r="E32" s="122" t="s">
        <v>155</v>
      </c>
      <c r="F32" s="121" t="s">
        <v>117</v>
      </c>
      <c r="G32" s="153">
        <v>1.1000000000000001</v>
      </c>
      <c r="H32" s="78">
        <v>0</v>
      </c>
      <c r="I32" s="107">
        <f t="shared" si="2"/>
        <v>-1.1000000000000001</v>
      </c>
      <c r="J32" s="304"/>
    </row>
    <row r="33" spans="1:10" ht="86.25" customHeight="1" x14ac:dyDescent="0.25">
      <c r="A33" s="280">
        <v>8</v>
      </c>
      <c r="B33" s="286" t="s">
        <v>36</v>
      </c>
      <c r="C33" s="286">
        <v>10</v>
      </c>
      <c r="D33" s="184" t="s">
        <v>128</v>
      </c>
      <c r="E33" s="118" t="s">
        <v>100</v>
      </c>
      <c r="F33" s="118" t="s">
        <v>117</v>
      </c>
      <c r="G33" s="76">
        <v>2</v>
      </c>
      <c r="H33" s="71">
        <v>2</v>
      </c>
      <c r="I33" s="102">
        <f t="shared" si="2"/>
        <v>0</v>
      </c>
      <c r="J33" s="136" t="s">
        <v>175</v>
      </c>
    </row>
    <row r="34" spans="1:10" ht="89.25" customHeight="1" x14ac:dyDescent="0.25">
      <c r="A34" s="280"/>
      <c r="B34" s="286"/>
      <c r="C34" s="286"/>
      <c r="D34" s="184" t="s">
        <v>129</v>
      </c>
      <c r="E34" s="118" t="s">
        <v>100</v>
      </c>
      <c r="F34" s="118" t="s">
        <v>117</v>
      </c>
      <c r="G34" s="76">
        <v>6</v>
      </c>
      <c r="H34" s="110">
        <v>2</v>
      </c>
      <c r="I34" s="111">
        <f t="shared" si="2"/>
        <v>-4</v>
      </c>
      <c r="J34" s="136" t="s">
        <v>178</v>
      </c>
    </row>
    <row r="35" spans="1:10" ht="76.5" customHeight="1" x14ac:dyDescent="0.25">
      <c r="A35" s="280"/>
      <c r="B35" s="292"/>
      <c r="C35" s="292"/>
      <c r="D35" s="184" t="s">
        <v>135</v>
      </c>
      <c r="E35" s="118" t="s">
        <v>89</v>
      </c>
      <c r="F35" s="124" t="s">
        <v>117</v>
      </c>
      <c r="G35" s="76">
        <v>2.8</v>
      </c>
      <c r="H35" s="71">
        <v>0</v>
      </c>
      <c r="I35" s="102">
        <f t="shared" ref="I35:I63" si="3">H35-G35</f>
        <v>-2.8</v>
      </c>
      <c r="J35" s="299" t="s">
        <v>182</v>
      </c>
    </row>
    <row r="36" spans="1:10" ht="41.25" customHeight="1" x14ac:dyDescent="0.25">
      <c r="A36" s="280"/>
      <c r="B36" s="292"/>
      <c r="C36" s="292"/>
      <c r="D36" s="184" t="s">
        <v>136</v>
      </c>
      <c r="E36" s="118" t="s">
        <v>89</v>
      </c>
      <c r="F36" s="118" t="s">
        <v>117</v>
      </c>
      <c r="G36" s="76">
        <v>100</v>
      </c>
      <c r="H36" s="71">
        <v>0</v>
      </c>
      <c r="I36" s="102">
        <f t="shared" si="3"/>
        <v>-100</v>
      </c>
      <c r="J36" s="300"/>
    </row>
    <row r="37" spans="1:10" ht="74.25" customHeight="1" x14ac:dyDescent="0.25">
      <c r="A37" s="280"/>
      <c r="B37" s="292"/>
      <c r="C37" s="292"/>
      <c r="D37" s="184" t="s">
        <v>137</v>
      </c>
      <c r="E37" s="118" t="s">
        <v>99</v>
      </c>
      <c r="F37" s="118" t="s">
        <v>117</v>
      </c>
      <c r="G37" s="131">
        <v>0.17</v>
      </c>
      <c r="H37" s="115">
        <v>0</v>
      </c>
      <c r="I37" s="102">
        <f t="shared" si="3"/>
        <v>-0.17</v>
      </c>
      <c r="J37" s="300"/>
    </row>
    <row r="38" spans="1:10" ht="51" customHeight="1" x14ac:dyDescent="0.25">
      <c r="A38" s="280"/>
      <c r="B38" s="292"/>
      <c r="C38" s="292"/>
      <c r="D38" s="184" t="s">
        <v>138</v>
      </c>
      <c r="E38" s="118" t="s">
        <v>99</v>
      </c>
      <c r="F38" s="118" t="s">
        <v>117</v>
      </c>
      <c r="G38" s="131">
        <v>0.22</v>
      </c>
      <c r="H38" s="150">
        <v>0</v>
      </c>
      <c r="I38" s="102">
        <f t="shared" si="3"/>
        <v>-0.22</v>
      </c>
      <c r="J38" s="300"/>
    </row>
    <row r="39" spans="1:10" ht="48.75" customHeight="1" x14ac:dyDescent="0.25">
      <c r="A39" s="280"/>
      <c r="B39" s="292"/>
      <c r="C39" s="292"/>
      <c r="D39" s="184" t="s">
        <v>139</v>
      </c>
      <c r="E39" s="118" t="s">
        <v>98</v>
      </c>
      <c r="F39" s="118" t="s">
        <v>117</v>
      </c>
      <c r="G39" s="131">
        <v>14.2</v>
      </c>
      <c r="H39" s="150">
        <v>0</v>
      </c>
      <c r="I39" s="102">
        <f t="shared" si="3"/>
        <v>-14.2</v>
      </c>
      <c r="J39" s="300"/>
    </row>
    <row r="40" spans="1:10" ht="62.25" customHeight="1" x14ac:dyDescent="0.25">
      <c r="A40" s="280"/>
      <c r="B40" s="292"/>
      <c r="C40" s="292"/>
      <c r="D40" s="184" t="s">
        <v>140</v>
      </c>
      <c r="E40" s="118" t="s">
        <v>98</v>
      </c>
      <c r="F40" s="118" t="s">
        <v>117</v>
      </c>
      <c r="G40" s="131">
        <v>6.18</v>
      </c>
      <c r="H40" s="150">
        <v>0</v>
      </c>
      <c r="I40" s="102">
        <f t="shared" si="3"/>
        <v>-6.18</v>
      </c>
      <c r="J40" s="300"/>
    </row>
    <row r="41" spans="1:10" ht="42.75" customHeight="1" x14ac:dyDescent="0.25">
      <c r="A41" s="280"/>
      <c r="B41" s="292"/>
      <c r="C41" s="292"/>
      <c r="D41" s="184" t="s">
        <v>141</v>
      </c>
      <c r="E41" s="118" t="s">
        <v>89</v>
      </c>
      <c r="F41" s="118" t="s">
        <v>117</v>
      </c>
      <c r="G41" s="76">
        <v>100</v>
      </c>
      <c r="H41" s="71">
        <v>0</v>
      </c>
      <c r="I41" s="102">
        <f t="shared" si="3"/>
        <v>-100</v>
      </c>
      <c r="J41" s="300"/>
    </row>
    <row r="42" spans="1:10" ht="63" customHeight="1" x14ac:dyDescent="0.25">
      <c r="A42" s="280"/>
      <c r="B42" s="292"/>
      <c r="C42" s="292"/>
      <c r="D42" s="184" t="s">
        <v>54</v>
      </c>
      <c r="E42" s="118" t="s">
        <v>89</v>
      </c>
      <c r="F42" s="118" t="s">
        <v>117</v>
      </c>
      <c r="G42" s="76">
        <v>94.1</v>
      </c>
      <c r="H42" s="71">
        <v>0</v>
      </c>
      <c r="I42" s="102">
        <f t="shared" si="3"/>
        <v>-94.1</v>
      </c>
      <c r="J42" s="301"/>
    </row>
    <row r="43" spans="1:10" ht="62.25" customHeight="1" x14ac:dyDescent="0.25">
      <c r="A43" s="285">
        <v>9</v>
      </c>
      <c r="B43" s="307" t="s">
        <v>37</v>
      </c>
      <c r="C43" s="282">
        <v>5</v>
      </c>
      <c r="D43" s="86" t="s">
        <v>69</v>
      </c>
      <c r="E43" s="105" t="s">
        <v>107</v>
      </c>
      <c r="F43" s="105" t="s">
        <v>117</v>
      </c>
      <c r="G43" s="162">
        <v>0</v>
      </c>
      <c r="H43" s="82">
        <v>0</v>
      </c>
      <c r="I43" s="102">
        <f t="shared" si="3"/>
        <v>0</v>
      </c>
      <c r="J43" s="302" t="s">
        <v>182</v>
      </c>
    </row>
    <row r="44" spans="1:10" ht="71.25" customHeight="1" x14ac:dyDescent="0.25">
      <c r="A44" s="285"/>
      <c r="B44" s="292"/>
      <c r="C44" s="298"/>
      <c r="D44" s="86" t="s">
        <v>70</v>
      </c>
      <c r="E44" s="105" t="s">
        <v>107</v>
      </c>
      <c r="F44" s="105" t="s">
        <v>117</v>
      </c>
      <c r="G44" s="162">
        <v>97</v>
      </c>
      <c r="H44" s="82">
        <v>0</v>
      </c>
      <c r="I44" s="102">
        <f t="shared" si="3"/>
        <v>-97</v>
      </c>
      <c r="J44" s="303"/>
    </row>
    <row r="45" spans="1:10" ht="111.75" customHeight="1" x14ac:dyDescent="0.25">
      <c r="A45" s="285"/>
      <c r="B45" s="292"/>
      <c r="C45" s="298"/>
      <c r="D45" s="86" t="s">
        <v>71</v>
      </c>
      <c r="E45" s="105" t="s">
        <v>107</v>
      </c>
      <c r="F45" s="105" t="s">
        <v>117</v>
      </c>
      <c r="G45" s="162">
        <v>0</v>
      </c>
      <c r="H45" s="82">
        <v>0</v>
      </c>
      <c r="I45" s="102">
        <f t="shared" si="3"/>
        <v>0</v>
      </c>
      <c r="J45" s="303"/>
    </row>
    <row r="46" spans="1:10" ht="54" customHeight="1" x14ac:dyDescent="0.25">
      <c r="A46" s="285"/>
      <c r="B46" s="292"/>
      <c r="C46" s="298"/>
      <c r="D46" s="197" t="s">
        <v>72</v>
      </c>
      <c r="E46" s="105" t="s">
        <v>107</v>
      </c>
      <c r="F46" s="127" t="s">
        <v>117</v>
      </c>
      <c r="G46" s="163">
        <v>1455</v>
      </c>
      <c r="H46" s="84">
        <v>0</v>
      </c>
      <c r="I46" s="102">
        <f t="shared" si="3"/>
        <v>-1455</v>
      </c>
      <c r="J46" s="303"/>
    </row>
    <row r="47" spans="1:10" ht="63" x14ac:dyDescent="0.25">
      <c r="A47" s="285"/>
      <c r="B47" s="292"/>
      <c r="C47" s="307"/>
      <c r="D47" s="86" t="s">
        <v>73</v>
      </c>
      <c r="E47" s="105" t="s">
        <v>107</v>
      </c>
      <c r="F47" s="105" t="s">
        <v>117</v>
      </c>
      <c r="G47" s="164">
        <v>89</v>
      </c>
      <c r="H47" s="85">
        <v>0</v>
      </c>
      <c r="I47" s="102">
        <f t="shared" si="3"/>
        <v>-89</v>
      </c>
      <c r="J47" s="304"/>
    </row>
    <row r="48" spans="1:10" ht="63.75" customHeight="1" x14ac:dyDescent="0.25">
      <c r="A48" s="287">
        <v>10</v>
      </c>
      <c r="B48" s="298" t="s">
        <v>19</v>
      </c>
      <c r="C48" s="298">
        <v>5</v>
      </c>
      <c r="D48" s="86" t="s">
        <v>108</v>
      </c>
      <c r="E48" s="105" t="s">
        <v>89</v>
      </c>
      <c r="F48" s="105" t="s">
        <v>117</v>
      </c>
      <c r="G48" s="162">
        <v>50</v>
      </c>
      <c r="H48" s="82">
        <v>20</v>
      </c>
      <c r="I48" s="102">
        <f t="shared" si="3"/>
        <v>-30</v>
      </c>
      <c r="J48" s="187" t="s">
        <v>178</v>
      </c>
    </row>
    <row r="49" spans="1:10" ht="65.25" customHeight="1" x14ac:dyDescent="0.25">
      <c r="A49" s="287"/>
      <c r="B49" s="298"/>
      <c r="C49" s="298"/>
      <c r="D49" s="86" t="s">
        <v>74</v>
      </c>
      <c r="E49" s="105" t="s">
        <v>89</v>
      </c>
      <c r="F49" s="105" t="s">
        <v>117</v>
      </c>
      <c r="G49" s="162">
        <v>100</v>
      </c>
      <c r="H49" s="82">
        <v>100</v>
      </c>
      <c r="I49" s="102">
        <f t="shared" si="3"/>
        <v>0</v>
      </c>
      <c r="J49" s="187" t="s">
        <v>175</v>
      </c>
    </row>
    <row r="50" spans="1:10" ht="65.25" customHeight="1" x14ac:dyDescent="0.25">
      <c r="A50" s="287"/>
      <c r="B50" s="298"/>
      <c r="C50" s="298"/>
      <c r="D50" s="86" t="s">
        <v>75</v>
      </c>
      <c r="E50" s="105" t="s">
        <v>89</v>
      </c>
      <c r="F50" s="105" t="s">
        <v>117</v>
      </c>
      <c r="G50" s="162">
        <v>100</v>
      </c>
      <c r="H50" s="82">
        <v>0</v>
      </c>
      <c r="I50" s="102">
        <f t="shared" si="3"/>
        <v>-100</v>
      </c>
      <c r="J50" s="302" t="s">
        <v>179</v>
      </c>
    </row>
    <row r="51" spans="1:10" ht="65.25" customHeight="1" x14ac:dyDescent="0.25">
      <c r="A51" s="287"/>
      <c r="B51" s="298"/>
      <c r="C51" s="298"/>
      <c r="D51" s="86" t="s">
        <v>156</v>
      </c>
      <c r="E51" s="105" t="s">
        <v>107</v>
      </c>
      <c r="F51" s="105" t="s">
        <v>158</v>
      </c>
      <c r="G51" s="162">
        <v>0</v>
      </c>
      <c r="H51" s="82">
        <v>0</v>
      </c>
      <c r="I51" s="123">
        <f t="shared" si="3"/>
        <v>0</v>
      </c>
      <c r="J51" s="303"/>
    </row>
    <row r="52" spans="1:10" ht="65.25" customHeight="1" x14ac:dyDescent="0.25">
      <c r="A52" s="287"/>
      <c r="B52" s="307"/>
      <c r="C52" s="307"/>
      <c r="D52" s="86" t="s">
        <v>157</v>
      </c>
      <c r="E52" s="105" t="s">
        <v>89</v>
      </c>
      <c r="F52" s="105" t="s">
        <v>158</v>
      </c>
      <c r="G52" s="162">
        <v>0</v>
      </c>
      <c r="H52" s="82">
        <v>0</v>
      </c>
      <c r="I52" s="123">
        <f t="shared" si="3"/>
        <v>0</v>
      </c>
      <c r="J52" s="304"/>
    </row>
    <row r="53" spans="1:10" ht="78" customHeight="1" x14ac:dyDescent="0.25">
      <c r="A53" s="296">
        <v>11</v>
      </c>
      <c r="B53" s="282" t="s">
        <v>20</v>
      </c>
      <c r="C53" s="282">
        <v>11</v>
      </c>
      <c r="D53" s="184" t="s">
        <v>49</v>
      </c>
      <c r="E53" s="118" t="s">
        <v>101</v>
      </c>
      <c r="F53" s="118" t="s">
        <v>117</v>
      </c>
      <c r="G53" s="76">
        <v>4050</v>
      </c>
      <c r="H53" s="71">
        <v>0</v>
      </c>
      <c r="I53" s="102">
        <f t="shared" si="3"/>
        <v>-4050</v>
      </c>
      <c r="J53" s="302" t="s">
        <v>182</v>
      </c>
    </row>
    <row r="54" spans="1:10" ht="60.75" customHeight="1" x14ac:dyDescent="0.25">
      <c r="A54" s="297"/>
      <c r="B54" s="298"/>
      <c r="C54" s="298"/>
      <c r="D54" s="184" t="s">
        <v>50</v>
      </c>
      <c r="E54" s="105" t="s">
        <v>89</v>
      </c>
      <c r="F54" s="118" t="s">
        <v>117</v>
      </c>
      <c r="G54" s="76">
        <v>100</v>
      </c>
      <c r="H54" s="71">
        <v>0</v>
      </c>
      <c r="I54" s="102">
        <f t="shared" si="3"/>
        <v>-100</v>
      </c>
      <c r="J54" s="303"/>
    </row>
    <row r="55" spans="1:10" ht="75.75" customHeight="1" x14ac:dyDescent="0.25">
      <c r="A55" s="297"/>
      <c r="B55" s="298"/>
      <c r="C55" s="298"/>
      <c r="D55" s="184" t="s">
        <v>51</v>
      </c>
      <c r="E55" s="118" t="s">
        <v>107</v>
      </c>
      <c r="F55" s="118" t="s">
        <v>117</v>
      </c>
      <c r="G55" s="76">
        <v>199</v>
      </c>
      <c r="H55" s="71">
        <v>0</v>
      </c>
      <c r="I55" s="102">
        <f t="shared" si="3"/>
        <v>-199</v>
      </c>
      <c r="J55" s="303"/>
    </row>
    <row r="56" spans="1:10" ht="68.25" customHeight="1" x14ac:dyDescent="0.25">
      <c r="A56" s="297"/>
      <c r="B56" s="298"/>
      <c r="C56" s="298"/>
      <c r="D56" s="184" t="s">
        <v>52</v>
      </c>
      <c r="E56" s="105" t="s">
        <v>89</v>
      </c>
      <c r="F56" s="118" t="s">
        <v>117</v>
      </c>
      <c r="G56" s="76">
        <v>73</v>
      </c>
      <c r="H56" s="71">
        <v>0</v>
      </c>
      <c r="I56" s="102">
        <f t="shared" si="3"/>
        <v>-73</v>
      </c>
      <c r="J56" s="304"/>
    </row>
    <row r="57" spans="1:10" ht="64.5" customHeight="1" x14ac:dyDescent="0.25">
      <c r="A57" s="297"/>
      <c r="B57" s="298"/>
      <c r="C57" s="298"/>
      <c r="D57" s="184" t="s">
        <v>53</v>
      </c>
      <c r="E57" s="105" t="s">
        <v>89</v>
      </c>
      <c r="F57" s="118" t="s">
        <v>117</v>
      </c>
      <c r="G57" s="137">
        <v>15.7</v>
      </c>
      <c r="H57" s="71">
        <v>4</v>
      </c>
      <c r="I57" s="102">
        <f t="shared" si="3"/>
        <v>-11.7</v>
      </c>
      <c r="J57" s="57" t="s">
        <v>183</v>
      </c>
    </row>
    <row r="58" spans="1:10" ht="73.5" customHeight="1" x14ac:dyDescent="0.25">
      <c r="A58" s="297"/>
      <c r="B58" s="298"/>
      <c r="C58" s="298"/>
      <c r="D58" s="187" t="s">
        <v>87</v>
      </c>
      <c r="E58" s="120" t="s">
        <v>107</v>
      </c>
      <c r="F58" s="120" t="s">
        <v>118</v>
      </c>
      <c r="G58" s="133">
        <v>0</v>
      </c>
      <c r="H58" s="71">
        <v>0</v>
      </c>
      <c r="I58" s="102">
        <f>H58-G58</f>
        <v>0</v>
      </c>
      <c r="J58" s="299" t="s">
        <v>182</v>
      </c>
    </row>
    <row r="59" spans="1:10" ht="53.25" customHeight="1" x14ac:dyDescent="0.25">
      <c r="A59" s="297"/>
      <c r="B59" s="298"/>
      <c r="C59" s="298"/>
      <c r="D59" s="187" t="s">
        <v>103</v>
      </c>
      <c r="E59" s="105" t="s">
        <v>89</v>
      </c>
      <c r="F59" s="120" t="s">
        <v>119</v>
      </c>
      <c r="G59" s="132">
        <v>41.62</v>
      </c>
      <c r="H59" s="112">
        <v>0</v>
      </c>
      <c r="I59" s="102">
        <f t="shared" si="3"/>
        <v>-41.62</v>
      </c>
      <c r="J59" s="300"/>
    </row>
    <row r="60" spans="1:10" ht="45.75" customHeight="1" x14ac:dyDescent="0.25">
      <c r="A60" s="297"/>
      <c r="B60" s="298"/>
      <c r="C60" s="298"/>
      <c r="D60" s="187" t="s">
        <v>104</v>
      </c>
      <c r="E60" s="105" t="s">
        <v>89</v>
      </c>
      <c r="F60" s="120" t="s">
        <v>119</v>
      </c>
      <c r="G60" s="132">
        <v>14.15</v>
      </c>
      <c r="H60" s="112">
        <v>0</v>
      </c>
      <c r="I60" s="102">
        <f t="shared" si="3"/>
        <v>-14.15</v>
      </c>
      <c r="J60" s="300"/>
    </row>
    <row r="61" spans="1:10" ht="75" customHeight="1" x14ac:dyDescent="0.25">
      <c r="A61" s="297"/>
      <c r="B61" s="298"/>
      <c r="C61" s="298"/>
      <c r="D61" s="187" t="s">
        <v>105</v>
      </c>
      <c r="E61" s="105" t="s">
        <v>89</v>
      </c>
      <c r="F61" s="120" t="s">
        <v>119</v>
      </c>
      <c r="G61" s="132">
        <v>70.959999999999994</v>
      </c>
      <c r="H61" s="112">
        <v>0</v>
      </c>
      <c r="I61" s="102">
        <f t="shared" si="3"/>
        <v>-70.959999999999994</v>
      </c>
      <c r="J61" s="300"/>
    </row>
    <row r="62" spans="1:10" ht="119.25" customHeight="1" x14ac:dyDescent="0.25">
      <c r="A62" s="297"/>
      <c r="B62" s="298"/>
      <c r="C62" s="298"/>
      <c r="D62" s="187" t="s">
        <v>106</v>
      </c>
      <c r="E62" s="105" t="s">
        <v>89</v>
      </c>
      <c r="F62" s="120" t="s">
        <v>119</v>
      </c>
      <c r="G62" s="132">
        <v>15.27</v>
      </c>
      <c r="H62" s="112">
        <v>0</v>
      </c>
      <c r="I62" s="102">
        <f t="shared" si="3"/>
        <v>-15.27</v>
      </c>
      <c r="J62" s="300"/>
    </row>
    <row r="63" spans="1:10" ht="66.75" customHeight="1" x14ac:dyDescent="0.25">
      <c r="A63" s="308"/>
      <c r="B63" s="307"/>
      <c r="C63" s="307"/>
      <c r="D63" s="187" t="s">
        <v>127</v>
      </c>
      <c r="E63" s="105" t="s">
        <v>89</v>
      </c>
      <c r="F63" s="120" t="s">
        <v>119</v>
      </c>
      <c r="G63" s="132">
        <v>39.299999999999997</v>
      </c>
      <c r="H63" s="116">
        <v>0</v>
      </c>
      <c r="I63" s="111">
        <f t="shared" si="3"/>
        <v>-39.299999999999997</v>
      </c>
      <c r="J63" s="301"/>
    </row>
    <row r="64" spans="1:10" ht="90" x14ac:dyDescent="0.25">
      <c r="A64" s="284">
        <v>12</v>
      </c>
      <c r="B64" s="291" t="s">
        <v>38</v>
      </c>
      <c r="C64" s="305">
        <v>2</v>
      </c>
      <c r="D64" s="165" t="s">
        <v>173</v>
      </c>
      <c r="E64" s="166" t="s">
        <v>89</v>
      </c>
      <c r="F64" s="166" t="s">
        <v>122</v>
      </c>
      <c r="G64" s="167">
        <v>204.11</v>
      </c>
      <c r="H64" s="186">
        <v>0</v>
      </c>
      <c r="I64" s="186">
        <f>H64-G64</f>
        <v>-204.11</v>
      </c>
      <c r="J64" s="299" t="s">
        <v>182</v>
      </c>
    </row>
    <row r="65" spans="1:10" ht="57.75" customHeight="1" x14ac:dyDescent="0.25">
      <c r="A65" s="285"/>
      <c r="B65" s="292"/>
      <c r="C65" s="306"/>
      <c r="D65" s="165" t="s">
        <v>142</v>
      </c>
      <c r="E65" s="166" t="s">
        <v>97</v>
      </c>
      <c r="F65" s="166" t="s">
        <v>117</v>
      </c>
      <c r="G65" s="167">
        <v>5.8</v>
      </c>
      <c r="H65" s="186">
        <v>0</v>
      </c>
      <c r="I65" s="186">
        <f t="shared" ref="I65:I67" si="4">H65-G65</f>
        <v>-5.8</v>
      </c>
      <c r="J65" s="301"/>
    </row>
    <row r="66" spans="1:10" ht="102" customHeight="1" x14ac:dyDescent="0.25">
      <c r="A66" s="296">
        <v>13</v>
      </c>
      <c r="B66" s="282" t="s">
        <v>22</v>
      </c>
      <c r="C66" s="282">
        <v>2</v>
      </c>
      <c r="D66" s="187" t="s">
        <v>143</v>
      </c>
      <c r="E66" s="120" t="s">
        <v>89</v>
      </c>
      <c r="F66" s="120" t="s">
        <v>117</v>
      </c>
      <c r="G66" s="133">
        <v>66.680000000000007</v>
      </c>
      <c r="H66" s="71">
        <v>0</v>
      </c>
      <c r="I66" s="117">
        <f>H66-G66</f>
        <v>-66.680000000000007</v>
      </c>
      <c r="J66" s="299" t="s">
        <v>182</v>
      </c>
    </row>
    <row r="67" spans="1:10" ht="108.75" customHeight="1" x14ac:dyDescent="0.25">
      <c r="A67" s="297"/>
      <c r="B67" s="298"/>
      <c r="C67" s="298"/>
      <c r="D67" s="187" t="s">
        <v>144</v>
      </c>
      <c r="E67" s="120" t="s">
        <v>109</v>
      </c>
      <c r="F67" s="120" t="s">
        <v>117</v>
      </c>
      <c r="G67" s="132">
        <v>3.61</v>
      </c>
      <c r="H67" s="71">
        <v>0</v>
      </c>
      <c r="I67" s="117">
        <f t="shared" si="4"/>
        <v>-3.61</v>
      </c>
      <c r="J67" s="301"/>
    </row>
    <row r="68" spans="1:10" ht="72" customHeight="1" x14ac:dyDescent="0.25">
      <c r="A68" s="284">
        <v>14</v>
      </c>
      <c r="B68" s="286" t="s">
        <v>24</v>
      </c>
      <c r="C68" s="296">
        <v>2</v>
      </c>
      <c r="D68" s="180" t="s">
        <v>111</v>
      </c>
      <c r="E68" s="175" t="s">
        <v>89</v>
      </c>
      <c r="F68" s="175" t="s">
        <v>117</v>
      </c>
      <c r="G68" s="189" t="s">
        <v>172</v>
      </c>
      <c r="H68" s="179">
        <v>99.1</v>
      </c>
      <c r="I68" s="178">
        <v>0.1</v>
      </c>
      <c r="J68" s="302" t="s">
        <v>184</v>
      </c>
    </row>
    <row r="69" spans="1:10" ht="172.5" customHeight="1" x14ac:dyDescent="0.25">
      <c r="A69" s="285"/>
      <c r="B69" s="287"/>
      <c r="C69" s="297"/>
      <c r="D69" s="180" t="s">
        <v>102</v>
      </c>
      <c r="E69" s="175" t="s">
        <v>89</v>
      </c>
      <c r="F69" s="175" t="s">
        <v>117</v>
      </c>
      <c r="G69" s="177">
        <v>93.1</v>
      </c>
      <c r="H69" s="179">
        <v>94.4</v>
      </c>
      <c r="I69" s="178">
        <f>H69-G69</f>
        <v>1.3000000000000114</v>
      </c>
      <c r="J69" s="304"/>
    </row>
    <row r="70" spans="1:10" ht="109.5" customHeight="1" x14ac:dyDescent="0.25">
      <c r="A70" s="284">
        <v>15</v>
      </c>
      <c r="B70" s="286" t="s">
        <v>26</v>
      </c>
      <c r="C70" s="282">
        <v>2</v>
      </c>
      <c r="D70" s="180" t="s">
        <v>112</v>
      </c>
      <c r="E70" s="175" t="s">
        <v>89</v>
      </c>
      <c r="F70" s="175" t="s">
        <v>117</v>
      </c>
      <c r="G70" s="177">
        <v>100</v>
      </c>
      <c r="H70" s="179">
        <v>100</v>
      </c>
      <c r="I70" s="178">
        <f>H70-G70</f>
        <v>0</v>
      </c>
      <c r="J70" s="188" t="s">
        <v>175</v>
      </c>
    </row>
    <row r="71" spans="1:10" ht="74.25" customHeight="1" x14ac:dyDescent="0.25">
      <c r="A71" s="285"/>
      <c r="B71" s="287"/>
      <c r="C71" s="298"/>
      <c r="D71" s="180" t="s">
        <v>113</v>
      </c>
      <c r="E71" s="175" t="s">
        <v>114</v>
      </c>
      <c r="F71" s="175" t="s">
        <v>117</v>
      </c>
      <c r="G71" s="177" t="s">
        <v>185</v>
      </c>
      <c r="H71" s="179">
        <v>0</v>
      </c>
      <c r="I71" s="178">
        <v>0</v>
      </c>
      <c r="J71" s="188" t="s">
        <v>186</v>
      </c>
    </row>
    <row r="72" spans="1:10" ht="57.75" customHeight="1" x14ac:dyDescent="0.25">
      <c r="A72" s="289">
        <v>16</v>
      </c>
      <c r="B72" s="291" t="s">
        <v>27</v>
      </c>
      <c r="C72" s="293">
        <v>2</v>
      </c>
      <c r="D72" s="168" t="s">
        <v>145</v>
      </c>
      <c r="E72" s="160" t="s">
        <v>101</v>
      </c>
      <c r="F72" s="160" t="s">
        <v>117</v>
      </c>
      <c r="G72" s="169">
        <v>0.08</v>
      </c>
      <c r="H72" s="71">
        <v>0.03</v>
      </c>
      <c r="I72" s="106">
        <f t="shared" ref="I72:I85" si="5">H72-G72</f>
        <v>-0.05</v>
      </c>
      <c r="J72" s="302" t="s">
        <v>182</v>
      </c>
    </row>
    <row r="73" spans="1:10" ht="45.75" customHeight="1" x14ac:dyDescent="0.25">
      <c r="A73" s="290"/>
      <c r="B73" s="292"/>
      <c r="C73" s="295"/>
      <c r="D73" s="168" t="s">
        <v>176</v>
      </c>
      <c r="E73" s="160" t="s">
        <v>89</v>
      </c>
      <c r="F73" s="160" t="s">
        <v>117</v>
      </c>
      <c r="G73" s="160">
        <v>0.05</v>
      </c>
      <c r="H73" s="71">
        <v>0.04</v>
      </c>
      <c r="I73" s="106">
        <f t="shared" si="5"/>
        <v>-1.0000000000000002E-2</v>
      </c>
      <c r="J73" s="304"/>
    </row>
    <row r="74" spans="1:10" ht="75.75" customHeight="1" x14ac:dyDescent="0.25">
      <c r="A74" s="174">
        <v>17</v>
      </c>
      <c r="B74" s="173" t="s">
        <v>28</v>
      </c>
      <c r="C74" s="175">
        <v>1</v>
      </c>
      <c r="D74" s="187" t="s">
        <v>115</v>
      </c>
      <c r="E74" s="186" t="s">
        <v>101</v>
      </c>
      <c r="F74" s="186" t="s">
        <v>117</v>
      </c>
      <c r="G74" s="182">
        <v>50</v>
      </c>
      <c r="H74" s="87">
        <v>14</v>
      </c>
      <c r="I74" s="106">
        <f t="shared" si="5"/>
        <v>-36</v>
      </c>
      <c r="J74" s="63" t="s">
        <v>187</v>
      </c>
    </row>
    <row r="75" spans="1:10" ht="58.5" customHeight="1" x14ac:dyDescent="0.25">
      <c r="A75" s="284">
        <v>18</v>
      </c>
      <c r="B75" s="286" t="s">
        <v>29</v>
      </c>
      <c r="C75" s="282">
        <v>4</v>
      </c>
      <c r="D75" s="187" t="s">
        <v>59</v>
      </c>
      <c r="E75" s="133" t="s">
        <v>89</v>
      </c>
      <c r="F75" s="133" t="s">
        <v>117</v>
      </c>
      <c r="G75" s="83">
        <v>82.5</v>
      </c>
      <c r="H75" s="114">
        <v>0</v>
      </c>
      <c r="I75" s="106">
        <f t="shared" si="5"/>
        <v>-82.5</v>
      </c>
      <c r="J75" s="136" t="s">
        <v>179</v>
      </c>
    </row>
    <row r="76" spans="1:10" ht="73.5" customHeight="1" x14ac:dyDescent="0.25">
      <c r="A76" s="285"/>
      <c r="B76" s="287"/>
      <c r="C76" s="288"/>
      <c r="D76" s="187" t="s">
        <v>146</v>
      </c>
      <c r="E76" s="128" t="s">
        <v>101</v>
      </c>
      <c r="F76" s="128" t="s">
        <v>117</v>
      </c>
      <c r="G76" s="83">
        <v>3250</v>
      </c>
      <c r="H76" s="83">
        <v>1590</v>
      </c>
      <c r="I76" s="106">
        <f t="shared" si="5"/>
        <v>-1660</v>
      </c>
      <c r="J76" s="299" t="s">
        <v>188</v>
      </c>
    </row>
    <row r="77" spans="1:10" ht="73.5" customHeight="1" x14ac:dyDescent="0.25">
      <c r="A77" s="285"/>
      <c r="B77" s="287"/>
      <c r="C77" s="288"/>
      <c r="D77" s="187" t="s">
        <v>60</v>
      </c>
      <c r="E77" s="129" t="s">
        <v>101</v>
      </c>
      <c r="F77" s="129" t="s">
        <v>117</v>
      </c>
      <c r="G77" s="83">
        <v>7050</v>
      </c>
      <c r="H77" s="83">
        <v>1482</v>
      </c>
      <c r="I77" s="106">
        <f t="shared" si="5"/>
        <v>-5568</v>
      </c>
      <c r="J77" s="300"/>
    </row>
    <row r="78" spans="1:10" ht="83.25" customHeight="1" x14ac:dyDescent="0.25">
      <c r="A78" s="285"/>
      <c r="B78" s="287"/>
      <c r="C78" s="288"/>
      <c r="D78" s="187" t="s">
        <v>84</v>
      </c>
      <c r="E78" s="129" t="s">
        <v>101</v>
      </c>
      <c r="F78" s="129" t="s">
        <v>117</v>
      </c>
      <c r="G78" s="132">
        <v>1025</v>
      </c>
      <c r="H78" s="71">
        <v>524</v>
      </c>
      <c r="I78" s="106">
        <f t="shared" si="5"/>
        <v>-501</v>
      </c>
      <c r="J78" s="301"/>
    </row>
    <row r="79" spans="1:10" ht="113.25" customHeight="1" x14ac:dyDescent="0.25">
      <c r="A79" s="289">
        <v>19</v>
      </c>
      <c r="B79" s="291" t="s">
        <v>31</v>
      </c>
      <c r="C79" s="293">
        <v>3</v>
      </c>
      <c r="D79" s="168" t="s">
        <v>66</v>
      </c>
      <c r="E79" s="170" t="s">
        <v>89</v>
      </c>
      <c r="F79" s="170" t="s">
        <v>117</v>
      </c>
      <c r="G79" s="171">
        <v>100</v>
      </c>
      <c r="H79" s="71">
        <v>25</v>
      </c>
      <c r="I79" s="106">
        <f t="shared" si="5"/>
        <v>-75</v>
      </c>
      <c r="J79" s="302" t="s">
        <v>188</v>
      </c>
    </row>
    <row r="80" spans="1:10" ht="79.5" customHeight="1" x14ac:dyDescent="0.25">
      <c r="A80" s="290"/>
      <c r="B80" s="292"/>
      <c r="C80" s="294"/>
      <c r="D80" s="168" t="s">
        <v>67</v>
      </c>
      <c r="E80" s="170" t="s">
        <v>89</v>
      </c>
      <c r="F80" s="170" t="s">
        <v>117</v>
      </c>
      <c r="G80" s="171">
        <v>100</v>
      </c>
      <c r="H80" s="71">
        <v>31</v>
      </c>
      <c r="I80" s="106">
        <f t="shared" si="5"/>
        <v>-69</v>
      </c>
      <c r="J80" s="304"/>
    </row>
    <row r="81" spans="1:10" ht="72.75" customHeight="1" x14ac:dyDescent="0.25">
      <c r="A81" s="290"/>
      <c r="B81" s="292"/>
      <c r="C81" s="295"/>
      <c r="D81" s="168" t="s">
        <v>68</v>
      </c>
      <c r="E81" s="170" t="s">
        <v>89</v>
      </c>
      <c r="F81" s="170" t="s">
        <v>117</v>
      </c>
      <c r="G81" s="171">
        <v>100</v>
      </c>
      <c r="H81" s="71">
        <v>100</v>
      </c>
      <c r="I81" s="106">
        <f t="shared" si="5"/>
        <v>0</v>
      </c>
      <c r="J81" s="187" t="s">
        <v>175</v>
      </c>
    </row>
    <row r="82" spans="1:10" ht="63" customHeight="1" x14ac:dyDescent="0.25">
      <c r="A82" s="284">
        <v>20</v>
      </c>
      <c r="B82" s="281" t="s">
        <v>32</v>
      </c>
      <c r="C82" s="282">
        <v>2</v>
      </c>
      <c r="D82" s="187" t="s">
        <v>55</v>
      </c>
      <c r="E82" s="172" t="s">
        <v>97</v>
      </c>
      <c r="F82" s="186" t="s">
        <v>117</v>
      </c>
      <c r="G82" s="185">
        <v>46.2</v>
      </c>
      <c r="H82" s="76">
        <v>11.2</v>
      </c>
      <c r="I82" s="106">
        <f t="shared" si="5"/>
        <v>-35</v>
      </c>
      <c r="J82" s="333" t="s">
        <v>189</v>
      </c>
    </row>
    <row r="83" spans="1:10" ht="70.5" customHeight="1" x14ac:dyDescent="0.25">
      <c r="A83" s="285"/>
      <c r="B83" s="280"/>
      <c r="C83" s="298"/>
      <c r="D83" s="187" t="s">
        <v>56</v>
      </c>
      <c r="E83" s="172" t="s">
        <v>97</v>
      </c>
      <c r="F83" s="186" t="s">
        <v>117</v>
      </c>
      <c r="G83" s="185">
        <v>24.1</v>
      </c>
      <c r="H83" s="76">
        <v>5.5</v>
      </c>
      <c r="I83" s="106">
        <f t="shared" si="5"/>
        <v>-18.600000000000001</v>
      </c>
      <c r="J83" s="334"/>
    </row>
    <row r="84" spans="1:10" ht="53.25" customHeight="1" x14ac:dyDescent="0.25">
      <c r="A84" s="280">
        <v>21</v>
      </c>
      <c r="B84" s="281" t="s">
        <v>40</v>
      </c>
      <c r="C84" s="282">
        <v>2</v>
      </c>
      <c r="D84" s="184" t="s">
        <v>85</v>
      </c>
      <c r="E84" s="199" t="s">
        <v>110</v>
      </c>
      <c r="F84" s="173" t="s">
        <v>118</v>
      </c>
      <c r="G84" s="185">
        <v>3.1E-2</v>
      </c>
      <c r="H84" s="71">
        <v>1E-3</v>
      </c>
      <c r="I84" s="106">
        <f t="shared" si="5"/>
        <v>-0.03</v>
      </c>
      <c r="J84" s="335"/>
    </row>
    <row r="85" spans="1:10" ht="65.25" customHeight="1" x14ac:dyDescent="0.25">
      <c r="A85" s="280"/>
      <c r="B85" s="280"/>
      <c r="C85" s="283"/>
      <c r="D85" s="184" t="s">
        <v>86</v>
      </c>
      <c r="E85" s="199" t="s">
        <v>107</v>
      </c>
      <c r="F85" s="173" t="s">
        <v>117</v>
      </c>
      <c r="G85" s="185">
        <v>2</v>
      </c>
      <c r="H85" s="71">
        <v>0</v>
      </c>
      <c r="I85" s="106">
        <f t="shared" si="5"/>
        <v>-2</v>
      </c>
      <c r="J85" s="172" t="s">
        <v>179</v>
      </c>
    </row>
    <row r="86" spans="1:10" x14ac:dyDescent="0.25">
      <c r="C86" s="41"/>
    </row>
  </sheetData>
  <sheetProtection algorithmName="SHA-512" hashValue="DNZkvF+Z9dC9m4GD8OkfjCS0XoTwoLPoRl0SeNrw6drXngzXkJ/8vGlSw8hjS74WgIb3LvEc3KmAFG5L2VjXQA==" saltValue="OUOrvisRV35WpDYny+VRYw==" spinCount="100000" sheet="1" objects="1" scenarios="1"/>
  <mergeCells count="87">
    <mergeCell ref="J76:J78"/>
    <mergeCell ref="J79:J80"/>
    <mergeCell ref="J82:J84"/>
    <mergeCell ref="J28:J29"/>
    <mergeCell ref="J35:J42"/>
    <mergeCell ref="J43:J47"/>
    <mergeCell ref="J50:J52"/>
    <mergeCell ref="J68:J69"/>
    <mergeCell ref="J72:J73"/>
    <mergeCell ref="A1:J2"/>
    <mergeCell ref="J3:J5"/>
    <mergeCell ref="G3:I3"/>
    <mergeCell ref="E3:E5"/>
    <mergeCell ref="F3:F5"/>
    <mergeCell ref="D3:D5"/>
    <mergeCell ref="C3:C5"/>
    <mergeCell ref="B3:B5"/>
    <mergeCell ref="A3:A5"/>
    <mergeCell ref="G4:G5"/>
    <mergeCell ref="H4:H5"/>
    <mergeCell ref="I4:I5"/>
    <mergeCell ref="A7:A14"/>
    <mergeCell ref="B7:B14"/>
    <mergeCell ref="C7:C14"/>
    <mergeCell ref="J21:J24"/>
    <mergeCell ref="A15:A18"/>
    <mergeCell ref="B15:B18"/>
    <mergeCell ref="C15:C18"/>
    <mergeCell ref="A19:A20"/>
    <mergeCell ref="B19:B20"/>
    <mergeCell ref="C19:C20"/>
    <mergeCell ref="A21:A25"/>
    <mergeCell ref="B21:B25"/>
    <mergeCell ref="C21:C25"/>
    <mergeCell ref="B26:B27"/>
    <mergeCell ref="A26:A27"/>
    <mergeCell ref="C26:C27"/>
    <mergeCell ref="J30:J32"/>
    <mergeCell ref="B53:B63"/>
    <mergeCell ref="C53:C63"/>
    <mergeCell ref="C48:C52"/>
    <mergeCell ref="A30:A32"/>
    <mergeCell ref="B30:B32"/>
    <mergeCell ref="C30:C32"/>
    <mergeCell ref="A33:A42"/>
    <mergeCell ref="B33:B42"/>
    <mergeCell ref="C33:C42"/>
    <mergeCell ref="A28:A29"/>
    <mergeCell ref="B28:B29"/>
    <mergeCell ref="C28:C29"/>
    <mergeCell ref="A43:A47"/>
    <mergeCell ref="B43:B47"/>
    <mergeCell ref="C43:C47"/>
    <mergeCell ref="A53:A63"/>
    <mergeCell ref="A48:A52"/>
    <mergeCell ref="B48:B52"/>
    <mergeCell ref="A66:A67"/>
    <mergeCell ref="B66:B67"/>
    <mergeCell ref="C66:C67"/>
    <mergeCell ref="J58:J63"/>
    <mergeCell ref="J53:J56"/>
    <mergeCell ref="J64:J65"/>
    <mergeCell ref="J66:J67"/>
    <mergeCell ref="A64:A65"/>
    <mergeCell ref="B64:B65"/>
    <mergeCell ref="C64:C65"/>
    <mergeCell ref="A68:A69"/>
    <mergeCell ref="B68:B69"/>
    <mergeCell ref="C68:C69"/>
    <mergeCell ref="A82:A83"/>
    <mergeCell ref="B82:B83"/>
    <mergeCell ref="C82:C83"/>
    <mergeCell ref="A72:A73"/>
    <mergeCell ref="B72:B73"/>
    <mergeCell ref="C72:C73"/>
    <mergeCell ref="A70:A71"/>
    <mergeCell ref="B70:B71"/>
    <mergeCell ref="C70:C71"/>
    <mergeCell ref="A84:A85"/>
    <mergeCell ref="B84:B85"/>
    <mergeCell ref="C84:C85"/>
    <mergeCell ref="A75:A78"/>
    <mergeCell ref="B75:B78"/>
    <mergeCell ref="C75:C78"/>
    <mergeCell ref="A79:A81"/>
    <mergeCell ref="B79:B81"/>
    <mergeCell ref="C79:C81"/>
  </mergeCells>
  <phoneticPr fontId="39" type="noConversion"/>
  <pageMargins left="0.7" right="0.7" top="0.75" bottom="0.75" header="0.3" footer="0.3"/>
  <pageSetup paperSize="9" scale="56" fitToHeight="0" orientation="landscape" r:id="rId1"/>
  <rowBreaks count="8" manualBreakCount="8">
    <brk id="14" max="16383" man="1"/>
    <brk id="25" max="16383" man="1"/>
    <brk id="32" max="16383" man="1"/>
    <brk id="42" max="16383" man="1"/>
    <brk id="52" max="16383" man="1"/>
    <brk id="63" max="16383" man="1"/>
    <brk id="71" max="16383" man="1"/>
    <brk id="8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СВОД (на 31.03.2026)</vt:lpstr>
      <vt:lpstr>Показатели (на 31.03.2026)</vt:lpstr>
      <vt:lpstr>'СВОД (на 31.03.2026)'!Заголовки_для_печати</vt:lpstr>
      <vt:lpstr>'Показатели (на 31.03.2026)'!Область_печати</vt:lpstr>
      <vt:lpstr>'СВОД (на 31.03.2026)'!Область_печати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2026-04-16T12:28:50Z</dcterms:modified>
</cp:coreProperties>
</file>